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5" windowWidth="11355" windowHeight="7680" activeTab="1"/>
  </bookViews>
  <sheets>
    <sheet name="Read Me" sheetId="5" r:id="rId1"/>
    <sheet name="Minimum Journal Size Calculator" sheetId="2" r:id="rId2"/>
    <sheet name="Snapshot Simulator" sheetId="3" state="hidden" r:id="rId3"/>
    <sheet name="Journal Simulator" sheetId="4" state="hidden" r:id="rId4"/>
  </sheets>
  <definedNames>
    <definedName name="ActualDaily">'Snapshot Simulator'!$F$10</definedName>
    <definedName name="ActualMonthly">'Snapshot Simulator'!$F$14</definedName>
    <definedName name="ActualWeekly">'Snapshot Simulator'!$F$12</definedName>
    <definedName name="AvailableCapacity">'Snapshot Simulator'!$C$20</definedName>
    <definedName name="basePersistentSize" localSheetId="2">'Snapshot Simulator'!$C$25</definedName>
    <definedName name="basePersistentSize">'Minimum Journal Size Calculator'!$D$17</definedName>
    <definedName name="BD" localSheetId="2">'Snapshot Simulator'!$C$16</definedName>
    <definedName name="BD">'Minimum Journal Size Calculator'!$D$31</definedName>
    <definedName name="BM">'Minimum Journal Size Calculator'!$D$33</definedName>
    <definedName name="BW" localSheetId="2">'Snapshot Simulator'!$C$18</definedName>
    <definedName name="BW">'Minimum Journal Size Calculator'!$D$32</definedName>
    <definedName name="COMP" localSheetId="2">'Snapshot Simulator'!$C$12</definedName>
    <definedName name="COMP">'Minimum Journal Size Calculator'!$D$8</definedName>
    <definedName name="DailyConsolidationsInHours" localSheetId="2">'Snapshot Simulator'!#REF!</definedName>
    <definedName name="DailyConsolidationsInHours">'Minimum Journal Size Calculator'!$D$21</definedName>
    <definedName name="dailyConsolidationsRequired">'Minimum Journal Size Calculator'!$D$31</definedName>
    <definedName name="DailyIndefinately">'Snapshot Simulator'!$C$15</definedName>
    <definedName name="IA" localSheetId="2">'Snapshot Simulator'!$C$10</definedName>
    <definedName name="IA">'Minimum Journal Size Calculator'!$D$6</definedName>
    <definedName name="InstantRecoveryStream" localSheetId="2">'Snapshot Simulator'!$C$24</definedName>
    <definedName name="InstantRecoveryStream">'Minimum Journal Size Calculator'!$D$16</definedName>
    <definedName name="ioRate" localSheetId="2">'Snapshot Simulator'!$C$13</definedName>
    <definedName name="ioRate">'Minimum Journal Size Calculator'!$D$9</definedName>
    <definedName name="ioRatePerHour" localSheetId="2">'Snapshot Simulator'!$C$27</definedName>
    <definedName name="ioRatePerHour">'Minimum Journal Size Calculator'!$D$19</definedName>
    <definedName name="isConsolidationEnabled">'Minimum Journal Size Calculator'!$D$24</definedName>
    <definedName name="isConsolidationRequired">'Minimum Journal Size Calculator'!$D$11</definedName>
    <definedName name="isDistributed" localSheetId="2">'Snapshot Simulator'!$C$11</definedName>
    <definedName name="isDistributed">'Minimum Journal Size Calculator'!$D$7</definedName>
    <definedName name="JournalSize">'Snapshot Simulator'!$C$9</definedName>
    <definedName name="LD" localSheetId="2">'Snapshot Simulator'!$C$21</definedName>
    <definedName name="LD">'Minimum Journal Size Calculator'!$D$13</definedName>
    <definedName name="LM" localSheetId="2">'Snapshot Simulator'!$C$23</definedName>
    <definedName name="LM">'Minimum Journal Size Calculator'!$D$15</definedName>
    <definedName name="LW" localSheetId="2">'Snapshot Simulator'!$C$22</definedName>
    <definedName name="LW">'Minimum Journal Size Calculator'!$D$14</definedName>
    <definedName name="mbpsIORate">'Minimum Journal Size Calculator'!$D$9</definedName>
    <definedName name="MonthlyConsolidationsInHours" localSheetId="2">'Snapshot Simulator'!#REF!</definedName>
    <definedName name="monthlyConsolidationsInHours">'Minimum Journal Size Calculator'!$D$23</definedName>
    <definedName name="monthlyConsolidationsRequired">'Minimum Journal Size Calculator'!$D$33</definedName>
    <definedName name="MonthlyIndefinately">'Snapshot Simulator'!#REF!</definedName>
    <definedName name="_xlnm.Print_Area" localSheetId="1">'Minimum Journal Size Calculator'!$A$1:$F$27</definedName>
    <definedName name="PW" localSheetId="2">'Snapshot Simulator'!$C$14</definedName>
    <definedName name="PW">'Minimum Journal Size Calculator'!$D$10</definedName>
    <definedName name="spaceAfterCompression" localSheetId="2">'Snapshot Simulator'!$C$30</definedName>
    <definedName name="spaceAfterCompression">'Minimum Journal Size Calculator'!$D$27</definedName>
    <definedName name="spaceAfterIRandTCP" localSheetId="2">'Snapshot Simulator'!$C$29</definedName>
    <definedName name="spaceAfterIRandTCP">'Minimum Journal Size Calculator'!$D$26</definedName>
    <definedName name="SpaceForMarkingAndReplication" localSheetId="2">'Snapshot Simulator'!$C$26</definedName>
    <definedName name="SpaceForMarkingAndReplication">'Minimum Journal Size Calculator'!$D$18</definedName>
    <definedName name="spaceLessConsolidation" localSheetId="2">'Snapshot Simulator'!$C$28</definedName>
    <definedName name="spaceLessConsolidation">'Minimum Journal Size Calculator'!$D$25</definedName>
    <definedName name="WeeklyConsolidationsInHours" localSheetId="2">'Snapshot Simulator'!#REF!</definedName>
    <definedName name="WeeklyConsolidationsInHours">'Minimum Journal Size Calculator'!$D$22</definedName>
    <definedName name="weeklyConsolidationsRequired">'Minimum Journal Size Calculator'!$D$32</definedName>
    <definedName name="WeeklyIndefinately">'Snapshot Simulator'!$C$17</definedName>
  </definedNames>
  <calcPr calcId="125725"/>
</workbook>
</file>

<file path=xl/calcChain.xml><?xml version="1.0" encoding="utf-8"?>
<calcChain xmlns="http://schemas.openxmlformats.org/spreadsheetml/2006/main">
  <c r="D21" i="2"/>
  <c r="C30" i="3"/>
  <c r="C28"/>
  <c r="C29"/>
  <c r="C27"/>
  <c r="C31" s="1"/>
  <c r="C32" s="1"/>
  <c r="C26"/>
  <c r="D24" i="2"/>
  <c r="D25" s="1"/>
  <c r="D18"/>
  <c r="D20"/>
  <c r="D19"/>
  <c r="D22"/>
  <c r="D23"/>
  <c r="D26"/>
  <c r="D5" i="4"/>
  <c r="D4"/>
  <c r="D3"/>
  <c r="D27" i="2"/>
  <c r="D4" l="1"/>
  <c r="C3" s="1"/>
  <c r="C20" i="3"/>
  <c r="C33" l="1"/>
  <c r="C34" s="1"/>
  <c r="F14"/>
  <c r="F10" l="1"/>
  <c r="F12"/>
  <c r="D6" i="4"/>
</calcChain>
</file>

<file path=xl/sharedStrings.xml><?xml version="1.0" encoding="utf-8"?>
<sst xmlns="http://schemas.openxmlformats.org/spreadsheetml/2006/main" count="106" uniqueCount="81">
  <si>
    <t>PW</t>
  </si>
  <si>
    <t>LD</t>
  </si>
  <si>
    <t>LW</t>
  </si>
  <si>
    <t>IA</t>
  </si>
  <si>
    <t>LM</t>
  </si>
  <si>
    <t>C</t>
  </si>
  <si>
    <t>COMP</t>
  </si>
  <si>
    <t>EMC RecoverPoint Journal Sizing Tool</t>
  </si>
  <si>
    <r>
      <t xml:space="preserve">What is the average I/O rate of this group? </t>
    </r>
    <r>
      <rPr>
        <sz val="12"/>
        <color theme="0"/>
        <rFont val="Calibri"/>
        <family val="2"/>
        <scheme val="minor"/>
      </rPr>
      <t>(MBps)</t>
    </r>
  </si>
  <si>
    <t>1.5 GB</t>
  </si>
  <si>
    <t>6 GB</t>
  </si>
  <si>
    <r>
      <t xml:space="preserve">What is the compressibility of this group's data? </t>
    </r>
    <r>
      <rPr>
        <sz val="12"/>
        <color theme="0"/>
        <rFont val="Calibri"/>
        <family val="2"/>
        <scheme val="minor"/>
      </rPr>
      <t>(%)</t>
    </r>
  </si>
  <si>
    <t>Instructions</t>
  </si>
  <si>
    <r>
      <t>What percent of the journal is dedicated to the image access log?</t>
    </r>
    <r>
      <rPr>
        <sz val="12"/>
        <color theme="0"/>
        <rFont val="Calibri"/>
        <family val="2"/>
        <scheme val="minor"/>
      </rPr>
      <t xml:space="preserve"> [20% is default]</t>
    </r>
  </si>
  <si>
    <t>* Minimum journal size without snapshot consolidation is 5 GB for regular groups and 20 GB for distributed groups.</t>
  </si>
  <si>
    <t>* Minimum journal size with snapshot consolidation is 10 GB for regular groups and 40 GB for distributed groups.</t>
  </si>
  <si>
    <t>* Maximum journal size cannot exceed 10 TB.</t>
  </si>
  <si>
    <t xml:space="preserve">Value   </t>
  </si>
  <si>
    <t>* For best efficiency, add journal volumes of the same (or a similar) size.</t>
  </si>
  <si>
    <t>Number of daily snapshots</t>
  </si>
  <si>
    <t>Number of weekly snapshots</t>
  </si>
  <si>
    <t>Number of monthly snapshots</t>
  </si>
  <si>
    <t>My Journal</t>
  </si>
  <si>
    <t>Daily</t>
  </si>
  <si>
    <t>Weekly</t>
  </si>
  <si>
    <t>Monthly</t>
  </si>
  <si>
    <t>Unconsolidated</t>
  </si>
  <si>
    <t>Populate the remainder of the journal with daily snapshots?</t>
  </si>
  <si>
    <t>Populate the remainder of the journal with weekly snapshots?</t>
  </si>
  <si>
    <t>Days</t>
  </si>
  <si>
    <t>SpaceForMarkingAndReplication</t>
  </si>
  <si>
    <t>Does this journal belong to a distributed group?</t>
  </si>
  <si>
    <t>Is snapshot consolidation required?</t>
  </si>
  <si>
    <r>
      <t>What is the time during which all data should be kept unconsolidated?</t>
    </r>
    <r>
      <rPr>
        <sz val="12"/>
        <color theme="0"/>
        <rFont val="Calibri"/>
        <family val="2"/>
        <scheme val="minor"/>
      </rPr>
      <t xml:space="preserve"> (hrs.)</t>
    </r>
  </si>
  <si>
    <t>Yes</t>
  </si>
  <si>
    <t>No</t>
  </si>
  <si>
    <t>ioRatePerHour</t>
  </si>
  <si>
    <t>DailyConsolidationsInHours</t>
  </si>
  <si>
    <t>WeeklyConsolidationsInHours</t>
  </si>
  <si>
    <t>monthlyConsolidationsInHours</t>
  </si>
  <si>
    <t>isConsolidationEnabled</t>
  </si>
  <si>
    <t>spaceLessConsolidation</t>
  </si>
  <si>
    <t>spaceAfterIRandTCP</t>
  </si>
  <si>
    <t>spaceAfterCompression</t>
  </si>
  <si>
    <t>InstantRecoveryStream</t>
  </si>
  <si>
    <t>basePersistentSize</t>
  </si>
  <si>
    <t>What percent of the journal is dedicated to the image access log?</t>
  </si>
  <si>
    <t>Snapshot Consolidation Policy Settings</t>
  </si>
  <si>
    <t xml:space="preserve">     - How many daily snapshots are required?</t>
  </si>
  <si>
    <t xml:space="preserve">     - How many weekly snapshots are required?</t>
  </si>
  <si>
    <r>
      <t>What is the required protection window (time to keep all data unconsolidated)?</t>
    </r>
    <r>
      <rPr>
        <sz val="12"/>
        <color theme="0"/>
        <rFont val="Calibri"/>
        <family val="2"/>
        <scheme val="minor"/>
      </rPr>
      <t xml:space="preserve"> (hrs.)</t>
    </r>
  </si>
  <si>
    <t>Snapshot Simulator</t>
  </si>
  <si>
    <r>
      <t xml:space="preserve">Enter a journal size to display the number of snapshots that can be stored in that journal. The settings </t>
    </r>
    <r>
      <rPr>
        <i/>
        <sz val="11"/>
        <rFont val="Calibri"/>
        <family val="2"/>
      </rPr>
      <t>How many daily / weekly snapshots are required?</t>
    </r>
    <r>
      <rPr>
        <sz val="11"/>
        <rFont val="Calibri"/>
        <family val="2"/>
      </rPr>
      <t xml:space="preserve"> are only relevant if the settings </t>
    </r>
    <r>
      <rPr>
        <i/>
        <sz val="11"/>
        <rFont val="Calibri"/>
        <family val="2"/>
      </rPr>
      <t>Populate the remainter of the journal with daily / weekly snapshots?</t>
    </r>
    <r>
      <rPr>
        <sz val="11"/>
        <rFont val="Calibri"/>
        <family val="2"/>
      </rPr>
      <t xml:space="preserve">are set to </t>
    </r>
    <r>
      <rPr>
        <i/>
        <sz val="11"/>
        <rFont val="Calibri"/>
        <family val="2"/>
      </rPr>
      <t>Yes</t>
    </r>
    <r>
      <rPr>
        <sz val="11"/>
        <rFont val="Calibri"/>
        <family val="2"/>
      </rPr>
      <t xml:space="preserve">. </t>
    </r>
  </si>
  <si>
    <r>
      <t xml:space="preserve">  What is the journal size that you wish to evaluate? </t>
    </r>
    <r>
      <rPr>
        <sz val="12"/>
        <rFont val="Calibri"/>
        <family val="2"/>
        <scheme val="minor"/>
      </rPr>
      <t>(in GB)</t>
    </r>
  </si>
  <si>
    <t>AvailableCapacity</t>
  </si>
  <si>
    <t>space required for CDP</t>
  </si>
  <si>
    <t>remaining space for days</t>
  </si>
  <si>
    <t>remaining space for weeks</t>
  </si>
  <si>
    <t>minimum space to start daily</t>
  </si>
  <si>
    <t>remaining space for months</t>
  </si>
  <si>
    <t xml:space="preserve"> Required consolidations</t>
  </si>
  <si>
    <t>Daily consolidations:</t>
  </si>
  <si>
    <t>Weekly consolidations:</t>
  </si>
  <si>
    <t>Monthly consolidations:</t>
  </si>
  <si>
    <t>Journal Sizing Limitations</t>
  </si>
  <si>
    <r>
      <rPr>
        <b/>
        <sz val="11"/>
        <color theme="1"/>
        <rFont val="Calibri"/>
        <family val="2"/>
        <scheme val="minor"/>
      </rPr>
      <t>Total Journal Size</t>
    </r>
    <r>
      <rPr>
        <sz val="11"/>
        <color theme="1"/>
        <rFont val="Calibri"/>
        <family val="2"/>
        <scheme val="minor"/>
      </rPr>
      <t xml:space="preserve"> = (</t>
    </r>
    <r>
      <rPr>
        <i/>
        <sz val="11"/>
        <color theme="1"/>
        <rFont val="Calibri"/>
        <family val="2"/>
        <scheme val="minor"/>
      </rPr>
      <t># of Journal Volumes</t>
    </r>
    <r>
      <rPr>
        <sz val="11"/>
        <color theme="1"/>
        <rFont val="Calibri"/>
        <family val="2"/>
        <scheme val="minor"/>
      </rPr>
      <t>) x (</t>
    </r>
    <r>
      <rPr>
        <i/>
        <sz val="11"/>
        <color theme="1"/>
        <rFont val="Calibri"/>
        <family val="2"/>
        <scheme val="minor"/>
      </rPr>
      <t>Size of Smallest Volume</t>
    </r>
    <r>
      <rPr>
        <sz val="11"/>
        <color theme="1"/>
        <rFont val="Calibri"/>
        <family val="2"/>
        <scheme val="minor"/>
      </rPr>
      <t>)</t>
    </r>
  </si>
  <si>
    <t>Does this journal belong to a copy of a distributed group?</t>
  </si>
  <si>
    <r>
      <t xml:space="preserve">Journal Size Must Be at Least </t>
    </r>
    <r>
      <rPr>
        <sz val="24"/>
        <color theme="0"/>
        <rFont val="Calibri"/>
        <family val="2"/>
        <scheme val="minor"/>
      </rPr>
      <t>(in GB)</t>
    </r>
  </si>
  <si>
    <t>To display the minimum journal size required to enable snapshot consolidation:</t>
  </si>
  <si>
    <t>To display the minimum journal size required to support a specific protection window:</t>
  </si>
  <si>
    <t>* Note that a single journal volume cannot exceed 2 TB in size.</t>
  </si>
  <si>
    <t>About this Tool</t>
  </si>
  <si>
    <r>
      <rPr>
        <b/>
        <sz val="11"/>
        <rFont val="Calibri"/>
        <family val="2"/>
        <scheme val="minor"/>
      </rPr>
      <t>Note:</t>
    </r>
    <r>
      <rPr>
        <sz val="11"/>
        <rFont val="Calibri"/>
        <family val="2"/>
        <scheme val="minor"/>
      </rPr>
      <t xml:space="preserve"> Adding journal volumes to enlarge the capacity of a journal does not cause full sweep or journal loss. </t>
    </r>
  </si>
  <si>
    <t>How to Use this Tool</t>
  </si>
  <si>
    <t>The following limitations are enforced by this calculator, and an error will appear in the red error text area above the journal size calculation whenever one of these limits are exceeded:</t>
  </si>
  <si>
    <t>The RecoverPoint minimum journal size calculator enables you to obtain a preliminary calculation of the minimum journal size required in order to meet a specific protection window requirement and/or enable snapshot consolidation. An error will appear in the red error text area above the journal size calculation whenever one of the minimum or maximum journal size limits are exceeded. If an incorrect value is entered, an error message is displayed with the appropriate input options.</t>
  </si>
  <si>
    <t>This tool was created to allow users to obtain a quick preliminary sizing, allowing them to start using RecoverPoint. To ensure that your journal most efficiently meets your protection requirements, you must fill in the SVC Qualifier and send your performance statistics to EMC for evaluation through BCSD.</t>
  </si>
  <si>
    <t>Note: This Tool Does not Replace BCSD</t>
  </si>
  <si>
    <t>Journal Volume Best Practices</t>
  </si>
  <si>
    <r>
      <t>Set</t>
    </r>
    <r>
      <rPr>
        <b/>
        <sz val="11"/>
        <rFont val="Calibri"/>
        <family val="2"/>
      </rPr>
      <t xml:space="preserve"> Is snapshot consolidation required? </t>
    </r>
    <r>
      <rPr>
        <sz val="11"/>
        <rFont val="Calibri"/>
        <family val="2"/>
      </rPr>
      <t xml:space="preserve">to yes, </t>
    </r>
    <r>
      <rPr>
        <b/>
        <sz val="11"/>
        <rFont val="Calibri"/>
        <family val="2"/>
      </rPr>
      <t>Daily</t>
    </r>
    <r>
      <rPr>
        <sz val="11"/>
        <rFont val="Calibri"/>
        <family val="2"/>
      </rPr>
      <t xml:space="preserve"> </t>
    </r>
    <r>
      <rPr>
        <b/>
        <sz val="11"/>
        <rFont val="Calibri"/>
        <family val="2"/>
      </rPr>
      <t>Consolidations</t>
    </r>
    <r>
      <rPr>
        <sz val="11"/>
        <rFont val="Calibri"/>
        <family val="2"/>
      </rPr>
      <t xml:space="preserve"> to 1, and </t>
    </r>
    <r>
      <rPr>
        <b/>
        <sz val="11"/>
        <rFont val="Calibri"/>
        <family val="2"/>
      </rPr>
      <t>Weekly</t>
    </r>
    <r>
      <rPr>
        <sz val="11"/>
        <rFont val="Calibri"/>
        <family val="2"/>
      </rPr>
      <t xml:space="preserve"> and </t>
    </r>
    <r>
      <rPr>
        <b/>
        <sz val="11"/>
        <rFont val="Calibri"/>
        <family val="2"/>
      </rPr>
      <t>Monthly</t>
    </r>
    <r>
      <rPr>
        <sz val="11"/>
        <rFont val="Calibri"/>
        <family val="2"/>
      </rPr>
      <t xml:space="preserve"> </t>
    </r>
    <r>
      <rPr>
        <b/>
        <sz val="11"/>
        <rFont val="Calibri"/>
        <family val="2"/>
      </rPr>
      <t>Consolidations</t>
    </r>
    <r>
      <rPr>
        <sz val="11"/>
        <rFont val="Calibri"/>
        <family val="2"/>
      </rPr>
      <t xml:space="preserve"> to 0.</t>
    </r>
  </si>
  <si>
    <r>
      <t>Set</t>
    </r>
    <r>
      <rPr>
        <b/>
        <sz val="11"/>
        <rFont val="Calibri"/>
        <family val="2"/>
      </rPr>
      <t xml:space="preserve"> Is snapshot consolidation required? </t>
    </r>
    <r>
      <rPr>
        <sz val="11"/>
        <rFont val="Calibri"/>
        <family val="2"/>
      </rPr>
      <t xml:space="preserve">to yes, and your required </t>
    </r>
    <r>
      <rPr>
        <b/>
        <sz val="11"/>
        <rFont val="Calibri"/>
        <family val="2"/>
      </rPr>
      <t>Daily,</t>
    </r>
    <r>
      <rPr>
        <sz val="11"/>
        <rFont val="Calibri"/>
        <family val="2"/>
      </rPr>
      <t xml:space="preserve"> </t>
    </r>
    <r>
      <rPr>
        <b/>
        <sz val="11"/>
        <rFont val="Calibri"/>
        <family val="2"/>
      </rPr>
      <t>Weekly</t>
    </r>
    <r>
      <rPr>
        <sz val="11"/>
        <rFont val="Calibri"/>
        <family val="2"/>
      </rPr>
      <t xml:space="preserve"> and </t>
    </r>
    <r>
      <rPr>
        <b/>
        <sz val="11"/>
        <rFont val="Calibri"/>
        <family val="2"/>
      </rPr>
      <t>Monthly</t>
    </r>
    <r>
      <rPr>
        <sz val="11"/>
        <rFont val="Calibri"/>
        <family val="2"/>
      </rPr>
      <t>consolidations as required.</t>
    </r>
  </si>
</sst>
</file>

<file path=xl/styles.xml><?xml version="1.0" encoding="utf-8"?>
<styleSheet xmlns="http://schemas.openxmlformats.org/spreadsheetml/2006/main">
  <numFmts count="1">
    <numFmt numFmtId="43" formatCode="_(* #,##0.00_);_(* \(#,##0.00\);_(* &quot;-&quot;??_);_(@_)"/>
  </numFmts>
  <fonts count="36">
    <font>
      <sz val="11"/>
      <color theme="1"/>
      <name val="Calibri"/>
      <family val="2"/>
      <scheme val="minor"/>
    </font>
    <font>
      <sz val="11"/>
      <color rgb="FFFF0000"/>
      <name val="Calibri"/>
      <family val="2"/>
      <scheme val="minor"/>
    </font>
    <font>
      <b/>
      <sz val="14"/>
      <color theme="0"/>
      <name val="Calibri"/>
      <family val="2"/>
      <scheme val="minor"/>
    </font>
    <font>
      <sz val="11"/>
      <name val="Calibri"/>
      <family val="2"/>
      <scheme val="minor"/>
    </font>
    <font>
      <sz val="11"/>
      <color theme="1" tint="0.499984740745262"/>
      <name val="Calibri"/>
      <family val="2"/>
      <scheme val="minor"/>
    </font>
    <font>
      <b/>
      <sz val="14"/>
      <name val="Calibri"/>
      <family val="2"/>
      <scheme val="minor"/>
    </font>
    <font>
      <sz val="18"/>
      <color theme="3" tint="0.39997558519241921"/>
      <name val="Calibri"/>
      <family val="2"/>
      <scheme val="minor"/>
    </font>
    <font>
      <b/>
      <sz val="10"/>
      <color theme="0"/>
      <name val="Calibri"/>
      <family val="2"/>
      <scheme val="minor"/>
    </font>
    <font>
      <b/>
      <sz val="20"/>
      <color theme="0"/>
      <name val="Calibri"/>
      <family val="2"/>
      <scheme val="minor"/>
    </font>
    <font>
      <sz val="12"/>
      <color theme="0"/>
      <name val="Calibri"/>
      <family val="2"/>
      <scheme val="minor"/>
    </font>
    <font>
      <b/>
      <sz val="12"/>
      <color theme="0"/>
      <name val="Calibri"/>
      <family val="2"/>
      <scheme val="minor"/>
    </font>
    <font>
      <sz val="11"/>
      <name val="Calibri"/>
      <family val="2"/>
    </font>
    <font>
      <i/>
      <sz val="11"/>
      <name val="Calibri"/>
      <family val="2"/>
    </font>
    <font>
      <b/>
      <sz val="11"/>
      <name val="Calibri"/>
      <family val="2"/>
    </font>
    <font>
      <b/>
      <i/>
      <sz val="8"/>
      <color theme="5" tint="-0.249977111117893"/>
      <name val="Calibri"/>
      <family val="2"/>
      <scheme val="minor"/>
    </font>
    <font>
      <i/>
      <sz val="11"/>
      <color theme="5" tint="-0.249977111117893"/>
      <name val="Calibri"/>
      <family val="2"/>
      <scheme val="minor"/>
    </font>
    <font>
      <b/>
      <i/>
      <sz val="14"/>
      <color theme="5" tint="-0.249977111117893"/>
      <name val="Calibri"/>
      <family val="2"/>
      <scheme val="minor"/>
    </font>
    <font>
      <b/>
      <sz val="12"/>
      <color theme="5"/>
      <name val="Calibri"/>
      <family val="2"/>
      <scheme val="minor"/>
    </font>
    <font>
      <sz val="12"/>
      <color theme="1"/>
      <name val="Calibri"/>
      <family val="2"/>
      <scheme val="minor"/>
    </font>
    <font>
      <b/>
      <sz val="12"/>
      <color theme="1" tint="0.249977111117893"/>
      <name val="Calibri"/>
      <family val="2"/>
      <scheme val="minor"/>
    </font>
    <font>
      <b/>
      <sz val="11"/>
      <color theme="5"/>
      <name val="Calibri"/>
      <family val="2"/>
      <scheme val="minor"/>
    </font>
    <font>
      <b/>
      <sz val="12"/>
      <color rgb="FFFF0000"/>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12"/>
      <color theme="0" tint="-0.499984740745262"/>
      <name val="Calibri"/>
      <family val="2"/>
      <scheme val="minor"/>
    </font>
    <font>
      <b/>
      <sz val="12"/>
      <color rgb="FF002060"/>
      <name val="Calibri"/>
      <family val="2"/>
      <scheme val="minor"/>
    </font>
    <font>
      <b/>
      <sz val="12"/>
      <color theme="1" tint="0.499984740745262"/>
      <name val="Calibri"/>
      <family val="2"/>
      <scheme val="minor"/>
    </font>
    <font>
      <sz val="12"/>
      <name val="Calibri"/>
      <family val="2"/>
      <scheme val="minor"/>
    </font>
    <font>
      <sz val="11"/>
      <color theme="1"/>
      <name val="Calibri"/>
      <family val="2"/>
      <scheme val="minor"/>
    </font>
    <font>
      <b/>
      <sz val="14"/>
      <name val="Calibri"/>
      <family val="2"/>
    </font>
    <font>
      <i/>
      <sz val="11"/>
      <color theme="1"/>
      <name val="Calibri"/>
      <family val="2"/>
      <scheme val="minor"/>
    </font>
    <font>
      <b/>
      <sz val="24"/>
      <color theme="0"/>
      <name val="Calibri"/>
      <family val="2"/>
      <scheme val="minor"/>
    </font>
    <font>
      <sz val="24"/>
      <color theme="0"/>
      <name val="Calibri"/>
      <family val="2"/>
      <scheme val="minor"/>
    </font>
    <font>
      <b/>
      <sz val="24"/>
      <color rgb="FFFF0000"/>
      <name val="Calibri"/>
      <family val="2"/>
      <scheme val="minor"/>
    </font>
    <font>
      <b/>
      <sz val="11"/>
      <name val="Calibri"/>
      <family val="2"/>
      <scheme val="minor"/>
    </font>
  </fonts>
  <fills count="1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FF66"/>
        <bgColor indexed="64"/>
      </patternFill>
    </fill>
    <fill>
      <patternFill patternType="solid">
        <fgColor rgb="FFFFFFCC"/>
        <bgColor indexed="64"/>
      </patternFill>
    </fill>
    <fill>
      <patternFill patternType="solid">
        <fgColor rgb="FFFFC000"/>
        <bgColor indexed="64"/>
      </patternFill>
    </fill>
    <fill>
      <patternFill patternType="solid">
        <fgColor rgb="FFFFFFCC"/>
      </patternFill>
    </fill>
    <fill>
      <patternFill patternType="solid">
        <fgColor theme="3" tint="-0.499984740745262"/>
        <bgColor indexed="64"/>
      </patternFill>
    </fill>
  </fills>
  <borders count="5">
    <border>
      <left/>
      <right/>
      <top/>
      <bottom/>
      <diagonal/>
    </border>
    <border>
      <left style="thick">
        <color rgb="FFFF9900"/>
      </left>
      <right style="thick">
        <color rgb="FFFF9900"/>
      </right>
      <top style="thick">
        <color rgb="FFFF9900"/>
      </top>
      <bottom style="thick">
        <color rgb="FFFF9900"/>
      </bottom>
      <diagonal/>
    </border>
    <border>
      <left style="thin">
        <color rgb="FFB2B2B2"/>
      </left>
      <right style="thin">
        <color rgb="FFB2B2B2"/>
      </right>
      <top style="thin">
        <color rgb="FFB2B2B2"/>
      </top>
      <bottom style="thin">
        <color rgb="FFB2B2B2"/>
      </bottom>
      <diagonal/>
    </border>
    <border>
      <left/>
      <right/>
      <top/>
      <bottom style="thin">
        <color rgb="FFB2B2B2"/>
      </bottom>
      <diagonal/>
    </border>
    <border>
      <left/>
      <right/>
      <top style="thin">
        <color rgb="FFB2B2B2"/>
      </top>
      <bottom style="thin">
        <color rgb="FFB2B2B2"/>
      </bottom>
      <diagonal/>
    </border>
  </borders>
  <cellStyleXfs count="3">
    <xf numFmtId="0" fontId="0" fillId="0" borderId="0"/>
    <xf numFmtId="0" fontId="29" fillId="13" borderId="2" applyNumberFormat="0" applyFont="0" applyAlignment="0" applyProtection="0"/>
    <xf numFmtId="43" fontId="29" fillId="0" borderId="0" applyFont="0" applyFill="0" applyBorder="0" applyAlignment="0" applyProtection="0"/>
  </cellStyleXfs>
  <cellXfs count="86">
    <xf numFmtId="0" fontId="0" fillId="0" borderId="0" xfId="0"/>
    <xf numFmtId="0" fontId="2" fillId="2" borderId="0" xfId="0" applyFont="1" applyFill="1"/>
    <xf numFmtId="0" fontId="0" fillId="3" borderId="0" xfId="0" applyFill="1"/>
    <xf numFmtId="0" fontId="0" fillId="0" borderId="0" xfId="0" applyFill="1"/>
    <xf numFmtId="0" fontId="1" fillId="0" borderId="0" xfId="0" applyFont="1" applyFill="1"/>
    <xf numFmtId="0" fontId="0" fillId="4" borderId="0" xfId="0" applyFill="1"/>
    <xf numFmtId="0" fontId="3" fillId="0" borderId="0" xfId="0" applyFont="1" applyFill="1"/>
    <xf numFmtId="0" fontId="4" fillId="0" borderId="0" xfId="0" applyFont="1" applyFill="1"/>
    <xf numFmtId="0" fontId="5" fillId="0" borderId="0" xfId="0" applyFont="1" applyFill="1"/>
    <xf numFmtId="0" fontId="7" fillId="5" borderId="0" xfId="0" applyFont="1" applyFill="1"/>
    <xf numFmtId="0" fontId="7" fillId="5" borderId="0" xfId="0" applyFont="1" applyFill="1" applyAlignment="1">
      <alignment horizontal="right"/>
    </xf>
    <xf numFmtId="0" fontId="0" fillId="6" borderId="0" xfId="0" applyFill="1"/>
    <xf numFmtId="0" fontId="1" fillId="7" borderId="0" xfId="0" applyFont="1" applyFill="1"/>
    <xf numFmtId="0" fontId="0" fillId="8" borderId="0" xfId="0" applyFill="1"/>
    <xf numFmtId="0" fontId="10" fillId="9" borderId="0" xfId="0" applyFont="1" applyFill="1"/>
    <xf numFmtId="0" fontId="4" fillId="0" borderId="0" xfId="0" applyFont="1" applyFill="1" applyAlignment="1">
      <alignment horizontal="left"/>
    </xf>
    <xf numFmtId="0" fontId="6" fillId="4" borderId="0" xfId="0" applyFont="1" applyFill="1"/>
    <xf numFmtId="0" fontId="3" fillId="4" borderId="0" xfId="0" applyFont="1" applyFill="1"/>
    <xf numFmtId="0" fontId="5" fillId="4" borderId="0" xfId="0" applyFont="1" applyFill="1"/>
    <xf numFmtId="0" fontId="1" fillId="4" borderId="0" xfId="0" applyFont="1" applyFill="1"/>
    <xf numFmtId="0" fontId="14" fillId="4" borderId="0" xfId="0" applyFont="1" applyFill="1" applyAlignment="1">
      <alignment horizontal="center"/>
    </xf>
    <xf numFmtId="0" fontId="15" fillId="4" borderId="0" xfId="0" applyFont="1" applyFill="1" applyAlignment="1">
      <alignment horizontal="center"/>
    </xf>
    <xf numFmtId="0" fontId="16" fillId="4" borderId="0" xfId="0" applyFont="1" applyFill="1" applyAlignment="1">
      <alignment horizontal="center"/>
    </xf>
    <xf numFmtId="0" fontId="17" fillId="4" borderId="0" xfId="0" applyFont="1" applyFill="1" applyAlignment="1">
      <alignment horizontal="center" wrapText="1"/>
    </xf>
    <xf numFmtId="0" fontId="0" fillId="6" borderId="0" xfId="0" applyNumberFormat="1" applyFill="1"/>
    <xf numFmtId="3" fontId="0" fillId="4" borderId="0" xfId="0" applyNumberFormat="1" applyFill="1"/>
    <xf numFmtId="0" fontId="0" fillId="0" borderId="0" xfId="0" applyFont="1" applyFill="1" applyAlignment="1">
      <alignment horizontal="left"/>
    </xf>
    <xf numFmtId="0" fontId="0" fillId="4" borderId="0" xfId="0" applyFont="1" applyFill="1" applyAlignment="1">
      <alignment horizontal="left"/>
    </xf>
    <xf numFmtId="0" fontId="0" fillId="0" borderId="0" xfId="0" applyFont="1" applyAlignment="1">
      <alignment horizontal="left"/>
    </xf>
    <xf numFmtId="0" fontId="20" fillId="0" borderId="0" xfId="0" applyFont="1" applyFill="1" applyAlignment="1">
      <alignment horizontal="center"/>
    </xf>
    <xf numFmtId="0" fontId="20" fillId="4" borderId="0" xfId="0" applyFont="1" applyFill="1" applyAlignment="1">
      <alignment horizontal="center"/>
    </xf>
    <xf numFmtId="0" fontId="20" fillId="0" borderId="0" xfId="0" applyFont="1" applyAlignment="1">
      <alignment horizontal="center"/>
    </xf>
    <xf numFmtId="0" fontId="0" fillId="4" borderId="0" xfId="0" applyFill="1" applyAlignment="1">
      <alignment horizontal="right"/>
    </xf>
    <xf numFmtId="0" fontId="0" fillId="4" borderId="0" xfId="0" applyFill="1" applyAlignment="1">
      <alignment horizontal="right" vertical="top"/>
    </xf>
    <xf numFmtId="0" fontId="6" fillId="4" borderId="0" xfId="0" applyFont="1" applyFill="1" applyAlignment="1"/>
    <xf numFmtId="0" fontId="11" fillId="4" borderId="0" xfId="0" applyFont="1" applyFill="1" applyAlignment="1">
      <alignment wrapText="1"/>
    </xf>
    <xf numFmtId="0" fontId="0" fillId="4" borderId="0" xfId="0" applyFill="1" applyAlignment="1">
      <alignment wrapText="1"/>
    </xf>
    <xf numFmtId="0" fontId="22" fillId="4" borderId="0" xfId="0" applyFont="1" applyFill="1" applyAlignment="1">
      <alignment horizontal="center"/>
    </xf>
    <xf numFmtId="0" fontId="19" fillId="8" borderId="0" xfId="0" applyFont="1" applyFill="1" applyAlignment="1">
      <alignment horizontal="left"/>
    </xf>
    <xf numFmtId="0" fontId="2" fillId="4" borderId="0" xfId="0" applyFont="1" applyFill="1"/>
    <xf numFmtId="2" fontId="0" fillId="6" borderId="0" xfId="0" applyNumberFormat="1" applyFill="1"/>
    <xf numFmtId="49" fontId="0" fillId="4" borderId="0" xfId="0" applyNumberFormat="1" applyFill="1"/>
    <xf numFmtId="0" fontId="22" fillId="6" borderId="0" xfId="0" applyFont="1" applyFill="1"/>
    <xf numFmtId="0" fontId="7" fillId="5" borderId="0" xfId="0" applyFont="1" applyFill="1" applyAlignment="1">
      <alignment horizontal="center"/>
    </xf>
    <xf numFmtId="0" fontId="23" fillId="10" borderId="0" xfId="0" applyFont="1" applyFill="1" applyAlignment="1" applyProtection="1">
      <alignment horizontal="right"/>
      <protection locked="0"/>
    </xf>
    <xf numFmtId="0" fontId="25" fillId="0" borderId="0" xfId="0" applyFont="1" applyFill="1" applyAlignment="1">
      <alignment horizontal="center"/>
    </xf>
    <xf numFmtId="3" fontId="1" fillId="6" borderId="0" xfId="0" applyNumberFormat="1" applyFont="1" applyFill="1"/>
    <xf numFmtId="9" fontId="24" fillId="10" borderId="0" xfId="0" applyNumberFormat="1" applyFont="1" applyFill="1" applyProtection="1">
      <protection locked="0"/>
    </xf>
    <xf numFmtId="0" fontId="24" fillId="10" borderId="0" xfId="0" applyFont="1" applyFill="1" applyAlignment="1" applyProtection="1">
      <alignment horizontal="right"/>
      <protection locked="0"/>
    </xf>
    <xf numFmtId="0" fontId="24" fillId="10" borderId="0" xfId="0" applyFont="1" applyFill="1" applyProtection="1">
      <protection locked="0"/>
    </xf>
    <xf numFmtId="0" fontId="18" fillId="4" borderId="0" xfId="0" applyFont="1" applyFill="1"/>
    <xf numFmtId="0" fontId="27" fillId="11" borderId="0" xfId="0" applyFont="1" applyFill="1" applyAlignment="1" applyProtection="1">
      <alignment horizontal="right"/>
      <protection locked="0"/>
    </xf>
    <xf numFmtId="3" fontId="23" fillId="12" borderId="0" xfId="0" applyNumberFormat="1" applyFont="1" applyFill="1" applyProtection="1">
      <protection locked="0"/>
    </xf>
    <xf numFmtId="0" fontId="24" fillId="12" borderId="0" xfId="0" applyFont="1" applyFill="1"/>
    <xf numFmtId="3" fontId="26" fillId="10" borderId="1" xfId="0" applyNumberFormat="1" applyFont="1" applyFill="1" applyBorder="1" applyAlignment="1" applyProtection="1">
      <alignment horizontal="center"/>
    </xf>
    <xf numFmtId="9" fontId="24" fillId="10" borderId="0" xfId="0" applyNumberFormat="1" applyFont="1" applyFill="1" applyProtection="1"/>
    <xf numFmtId="0" fontId="7" fillId="5" borderId="0" xfId="0" applyFont="1" applyFill="1" applyAlignment="1" applyProtection="1">
      <alignment horizontal="right"/>
    </xf>
    <xf numFmtId="0" fontId="0" fillId="4" borderId="0" xfId="0" applyFill="1" applyProtection="1"/>
    <xf numFmtId="3" fontId="23" fillId="12" borderId="0" xfId="0" applyNumberFormat="1" applyFont="1" applyFill="1" applyProtection="1"/>
    <xf numFmtId="0" fontId="24" fillId="10" borderId="0" xfId="0" applyFont="1" applyFill="1" applyAlignment="1" applyProtection="1">
      <alignment horizontal="right"/>
    </xf>
    <xf numFmtId="0" fontId="24" fillId="10" borderId="0" xfId="0" applyFont="1" applyFill="1" applyProtection="1"/>
    <xf numFmtId="0" fontId="23" fillId="10" borderId="0" xfId="0" applyFont="1" applyFill="1" applyAlignment="1" applyProtection="1">
      <alignment horizontal="right"/>
    </xf>
    <xf numFmtId="0" fontId="27" fillId="11" borderId="0" xfId="0" applyFont="1" applyFill="1" applyAlignment="1" applyProtection="1">
      <alignment horizontal="right"/>
    </xf>
    <xf numFmtId="0" fontId="3" fillId="4" borderId="0" xfId="0" applyFont="1" applyFill="1" applyProtection="1"/>
    <xf numFmtId="0" fontId="0" fillId="4" borderId="0" xfId="0" applyFill="1" applyAlignment="1">
      <alignment horizontal="left"/>
    </xf>
    <xf numFmtId="0" fontId="18" fillId="4" borderId="0" xfId="0" applyFont="1" applyFill="1" applyAlignment="1">
      <alignment horizontal="left"/>
    </xf>
    <xf numFmtId="0" fontId="11" fillId="13" borderId="2" xfId="1" applyFont="1" applyAlignment="1">
      <alignment wrapText="1"/>
    </xf>
    <xf numFmtId="0" fontId="7" fillId="14" borderId="0" xfId="0" applyFont="1" applyFill="1" applyAlignment="1">
      <alignment horizontal="left"/>
    </xf>
    <xf numFmtId="0" fontId="7" fillId="14" borderId="0" xfId="0" applyFont="1" applyFill="1" applyAlignment="1">
      <alignment horizontal="right"/>
    </xf>
    <xf numFmtId="0" fontId="7" fillId="14" borderId="0" xfId="0" applyFont="1" applyFill="1" applyAlignment="1" applyProtection="1">
      <alignment horizontal="right"/>
    </xf>
    <xf numFmtId="3" fontId="8" fillId="2" borderId="0" xfId="0" applyNumberFormat="1" applyFont="1" applyFill="1"/>
    <xf numFmtId="3" fontId="34" fillId="2" borderId="0" xfId="0" applyNumberFormat="1" applyFont="1" applyFill="1" applyAlignment="1">
      <alignment vertical="center"/>
    </xf>
    <xf numFmtId="0" fontId="32" fillId="2" borderId="0" xfId="0" applyFont="1" applyFill="1" applyAlignment="1">
      <alignment horizontal="left" indent="1"/>
    </xf>
    <xf numFmtId="0" fontId="18" fillId="4" borderId="4" xfId="0" applyFont="1" applyFill="1" applyBorder="1" applyAlignment="1">
      <alignment horizontal="left" wrapText="1"/>
    </xf>
    <xf numFmtId="0" fontId="18" fillId="4" borderId="3" xfId="0" applyFont="1" applyFill="1" applyBorder="1" applyAlignment="1">
      <alignment horizontal="left" wrapText="1"/>
    </xf>
    <xf numFmtId="0" fontId="21" fillId="4" borderId="0" xfId="0" applyFont="1" applyFill="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vertical="center" wrapText="1"/>
    </xf>
    <xf numFmtId="0" fontId="11" fillId="0" borderId="0" xfId="0" applyFont="1" applyFill="1" applyAlignment="1">
      <alignment wrapText="1"/>
    </xf>
    <xf numFmtId="0" fontId="0" fillId="0" borderId="0" xfId="0" applyFill="1" applyAlignment="1"/>
    <xf numFmtId="0" fontId="0" fillId="4" borderId="0" xfId="0" applyFill="1" applyAlignment="1"/>
    <xf numFmtId="0" fontId="3" fillId="0" borderId="0" xfId="0" applyFont="1" applyAlignment="1">
      <alignment horizontal="left"/>
    </xf>
    <xf numFmtId="0" fontId="0" fillId="4" borderId="0" xfId="0" applyFill="1" applyAlignment="1">
      <alignment vertical="top" wrapText="1"/>
    </xf>
    <xf numFmtId="43" fontId="13" fillId="0" borderId="0" xfId="2" applyFont="1" applyAlignment="1">
      <alignment wrapText="1"/>
    </xf>
    <xf numFmtId="43" fontId="30" fillId="8" borderId="0" xfId="2" applyFont="1" applyFill="1" applyAlignment="1">
      <alignment wrapText="1"/>
    </xf>
    <xf numFmtId="0" fontId="18" fillId="4" borderId="3" xfId="0" applyFont="1" applyFill="1" applyBorder="1" applyAlignment="1">
      <alignment horizontal="left" vertical="top" wrapText="1"/>
    </xf>
  </cellXfs>
  <cellStyles count="3">
    <cellStyle name="Comma" xfId="2" builtinId="3"/>
    <cellStyle name="Normal" xfId="0" builtinId="0"/>
    <cellStyle name="Note" xfId="1" builtinId="10"/>
  </cellStyles>
  <dxfs count="3">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s>
  <tableStyles count="0" defaultTableStyle="TableStyleMedium9" defaultPivotStyle="PivotStyleLight16"/>
  <colors>
    <mruColors>
      <color rgb="FFFFFF66"/>
      <color rgb="FFFFFF99"/>
      <color rgb="FF008000"/>
      <color rgb="FF00FF00"/>
      <color rgb="FF33CC33"/>
      <color rgb="FFFF9900"/>
      <color rgb="FFFFFFCC"/>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3"/>
  <c:chart>
    <c:autoTitleDeleted val="1"/>
    <c:view3D>
      <c:perspective val="30"/>
    </c:view3D>
    <c:plotArea>
      <c:layout>
        <c:manualLayout>
          <c:layoutTarget val="inner"/>
          <c:xMode val="edge"/>
          <c:yMode val="edge"/>
          <c:x val="5.4581051470638423E-2"/>
          <c:y val="9.4838174327189176E-2"/>
          <c:w val="0.86841730195406641"/>
          <c:h val="0.83715042286380992"/>
        </c:manualLayout>
      </c:layout>
      <c:bar3DChart>
        <c:barDir val="bar"/>
        <c:grouping val="percentStacked"/>
        <c:ser>
          <c:idx val="1"/>
          <c:order val="0"/>
          <c:val>
            <c:numRef>
              <c:f>'Journal Simulator'!$D$3</c:f>
              <c:numCache>
                <c:formatCode>General</c:formatCode>
                <c:ptCount val="1"/>
                <c:pt idx="0">
                  <c:v>0.5</c:v>
                </c:pt>
              </c:numCache>
            </c:numRef>
          </c:val>
        </c:ser>
        <c:ser>
          <c:idx val="0"/>
          <c:order val="1"/>
          <c:val>
            <c:numRef>
              <c:f>'Journal Simulator'!$D$4</c:f>
              <c:numCache>
                <c:formatCode>General</c:formatCode>
                <c:ptCount val="1"/>
                <c:pt idx="0">
                  <c:v>2</c:v>
                </c:pt>
              </c:numCache>
            </c:numRef>
          </c:val>
        </c:ser>
        <c:ser>
          <c:idx val="2"/>
          <c:order val="2"/>
          <c:val>
            <c:numRef>
              <c:f>'Journal Simulator'!$D$5</c:f>
              <c:numCache>
                <c:formatCode>General</c:formatCode>
                <c:ptCount val="1"/>
                <c:pt idx="0">
                  <c:v>84</c:v>
                </c:pt>
              </c:numCache>
            </c:numRef>
          </c:val>
        </c:ser>
        <c:ser>
          <c:idx val="3"/>
          <c:order val="3"/>
          <c:val>
            <c:numRef>
              <c:f>'Journal Simulator'!$D$6</c:f>
              <c:numCache>
                <c:formatCode>General</c:formatCode>
                <c:ptCount val="1"/>
                <c:pt idx="0">
                  <c:v>15876.318181818182</c:v>
                </c:pt>
              </c:numCache>
            </c:numRef>
          </c:val>
        </c:ser>
        <c:gapWidth val="55"/>
        <c:gapDepth val="55"/>
        <c:shape val="cylinder"/>
        <c:axId val="81852672"/>
        <c:axId val="81903616"/>
        <c:axId val="0"/>
      </c:bar3DChart>
      <c:catAx>
        <c:axId val="81852672"/>
        <c:scaling>
          <c:orientation val="maxMin"/>
        </c:scaling>
        <c:axPos val="l"/>
        <c:numFmt formatCode="General" sourceLinked="1"/>
        <c:tickLblPos val="nextTo"/>
        <c:crossAx val="81903616"/>
        <c:crosses val="autoZero"/>
        <c:auto val="1"/>
        <c:lblAlgn val="ctr"/>
        <c:lblOffset val="100"/>
      </c:catAx>
      <c:valAx>
        <c:axId val="81903616"/>
        <c:scaling>
          <c:orientation val="minMax"/>
        </c:scaling>
        <c:axPos val="t"/>
        <c:majorGridlines/>
        <c:numFmt formatCode="0%" sourceLinked="1"/>
        <c:tickLblPos val="nextTo"/>
        <c:txPr>
          <a:bodyPr/>
          <a:lstStyle/>
          <a:p>
            <a:pPr>
              <a:defRPr>
                <a:solidFill>
                  <a:sysClr val="windowText" lastClr="000000"/>
                </a:solidFill>
              </a:defRPr>
            </a:pPr>
            <a:endParaRPr lang="en-US"/>
          </a:p>
        </c:txPr>
        <c:crossAx val="81852672"/>
        <c:crosses val="autoZero"/>
        <c:crossBetween val="between"/>
      </c:valAx>
      <c:spPr>
        <a:noFill/>
        <a:ln>
          <a:noFill/>
        </a:ln>
      </c:spPr>
    </c:plotArea>
    <c:plotVisOnly val="1"/>
  </c:chart>
  <c:spPr>
    <a:solidFill>
      <a:sysClr val="window" lastClr="FFFFFF"/>
    </a:solidFill>
  </c:spPr>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1248639</xdr:colOff>
      <xdr:row>15</xdr:row>
      <xdr:rowOff>95250</xdr:rowOff>
    </xdr:from>
    <xdr:to>
      <xdr:col>2</xdr:col>
      <xdr:colOff>1249498</xdr:colOff>
      <xdr:row>19</xdr:row>
      <xdr:rowOff>161925</xdr:rowOff>
    </xdr:to>
    <xdr:pic>
      <xdr:nvPicPr>
        <xdr:cNvPr id="3" name="Picture 3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r="975" b="28405"/>
        <a:stretch>
          <a:fillRect/>
        </a:stretch>
      </xdr:blipFill>
      <xdr:spPr bwMode="auto">
        <a:xfrm>
          <a:off x="1496289" y="5210175"/>
          <a:ext cx="4571141" cy="1228725"/>
        </a:xfrm>
        <a:prstGeom prst="rect">
          <a:avLst/>
        </a:prstGeom>
        <a:noFill/>
        <a:ln w="1">
          <a:noFill/>
          <a:miter lim="800000"/>
          <a:headEnd/>
          <a:tailEnd type="none" w="med" len="med"/>
        </a:ln>
        <a:effectLst/>
      </xdr:spPr>
    </xdr:pic>
    <xdr:clientData/>
  </xdr:twoCellAnchor>
  <xdr:twoCellAnchor editAs="oneCell">
    <xdr:from>
      <xdr:col>2</xdr:col>
      <xdr:colOff>0</xdr:colOff>
      <xdr:row>0</xdr:row>
      <xdr:rowOff>0</xdr:rowOff>
    </xdr:from>
    <xdr:to>
      <xdr:col>3</xdr:col>
      <xdr:colOff>6350</xdr:colOff>
      <xdr:row>0</xdr:row>
      <xdr:rowOff>847724</xdr:rowOff>
    </xdr:to>
    <xdr:pic>
      <xdr:nvPicPr>
        <xdr:cNvPr id="5"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14325" y="0"/>
          <a:ext cx="8321675" cy="847724"/>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1</xdr:rowOff>
    </xdr:from>
    <xdr:to>
      <xdr:col>5</xdr:col>
      <xdr:colOff>76484</xdr:colOff>
      <xdr:row>1</xdr:row>
      <xdr:rowOff>0</xdr:rowOff>
    </xdr:to>
    <xdr:pic>
      <xdr:nvPicPr>
        <xdr:cNvPr id="2057"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251114" y="1"/>
          <a:ext cx="7395147" cy="753340"/>
        </a:xfrm>
        <a:prstGeom prst="rect">
          <a:avLst/>
        </a:prstGeom>
        <a:noFill/>
        <a:ln w="1">
          <a:noFill/>
          <a:miter lim="800000"/>
          <a:headEnd/>
          <a:tailEnd type="none" w="med" len="med"/>
        </a:ln>
        <a:effectLst/>
      </xdr:spPr>
    </xdr:pic>
    <xdr:clientData/>
  </xdr:twoCellAnchor>
  <xdr:twoCellAnchor>
    <xdr:from>
      <xdr:col>6</xdr:col>
      <xdr:colOff>267565</xdr:colOff>
      <xdr:row>0</xdr:row>
      <xdr:rowOff>121227</xdr:rowOff>
    </xdr:from>
    <xdr:to>
      <xdr:col>9</xdr:col>
      <xdr:colOff>60614</xdr:colOff>
      <xdr:row>2</xdr:row>
      <xdr:rowOff>372341</xdr:rowOff>
    </xdr:to>
    <xdr:sp macro="" textlink="">
      <xdr:nvSpPr>
        <xdr:cNvPr id="4" name="Rounded Rectangular Callout 3"/>
        <xdr:cNvSpPr/>
      </xdr:nvSpPr>
      <xdr:spPr>
        <a:xfrm>
          <a:off x="7925665" y="121227"/>
          <a:ext cx="2079049" cy="1003589"/>
        </a:xfrm>
        <a:prstGeom prst="wedgeRoundRectCallout">
          <a:avLst>
            <a:gd name="adj1" fmla="val -70166"/>
            <a:gd name="adj2" fmla="val 28255"/>
            <a:gd name="adj3" fmla="val 16667"/>
          </a:avLst>
        </a:prstGeom>
      </xdr:spPr>
      <xdr:style>
        <a:lnRef idx="3">
          <a:schemeClr val="lt1"/>
        </a:lnRef>
        <a:fillRef idx="1">
          <a:schemeClr val="accent2"/>
        </a:fillRef>
        <a:effectRef idx="1">
          <a:schemeClr val="accent2"/>
        </a:effectRef>
        <a:fontRef idx="minor">
          <a:schemeClr val="lt1"/>
        </a:fontRef>
      </xdr:style>
      <xdr:txBody>
        <a:bodyPr rtlCol="0" anchor="ctr"/>
        <a:lstStyle/>
        <a:p>
          <a:pPr algn="ctr"/>
          <a:r>
            <a:rPr lang="en-US" sz="1200" b="0" i="0">
              <a:solidFill>
                <a:schemeClr val="bg1"/>
              </a:solidFill>
            </a:rPr>
            <a:t>Red</a:t>
          </a:r>
          <a:r>
            <a:rPr lang="en-US" sz="1200" b="0" i="0" baseline="0">
              <a:solidFill>
                <a:schemeClr val="bg1"/>
              </a:solidFill>
            </a:rPr>
            <a:t> </a:t>
          </a:r>
          <a:r>
            <a:rPr lang="en-US" sz="1200" b="0" i="0">
              <a:solidFill>
                <a:schemeClr val="bg1"/>
              </a:solidFill>
            </a:rPr>
            <a:t>error text</a:t>
          </a:r>
          <a:r>
            <a:rPr lang="en-US" sz="1200" b="0" i="0" baseline="0">
              <a:solidFill>
                <a:schemeClr val="bg1"/>
              </a:solidFill>
            </a:rPr>
            <a:t> </a:t>
          </a:r>
          <a:r>
            <a:rPr lang="en-US" sz="1200" b="0" i="0">
              <a:solidFill>
                <a:schemeClr val="bg1"/>
              </a:solidFill>
            </a:rPr>
            <a:t>will </a:t>
          </a:r>
          <a:r>
            <a:rPr lang="en-US" sz="1200" b="0" i="0" baseline="0">
              <a:solidFill>
                <a:schemeClr val="bg1"/>
              </a:solidFill>
            </a:rPr>
            <a:t>appear here whenever a minimum or maximum journal size limit has been reached.</a:t>
          </a:r>
          <a:endParaRPr lang="en-US" sz="1200" b="0" i="0">
            <a:solidFill>
              <a:schemeClr val="bg1"/>
            </a:solidFill>
          </a:endParaRPr>
        </a:p>
      </xdr:txBody>
    </xdr:sp>
    <xdr:clientData/>
  </xdr:twoCellAnchor>
  <xdr:twoCellAnchor>
    <xdr:from>
      <xdr:col>6</xdr:col>
      <xdr:colOff>228599</xdr:colOff>
      <xdr:row>10</xdr:row>
      <xdr:rowOff>28575</xdr:rowOff>
    </xdr:from>
    <xdr:to>
      <xdr:col>9</xdr:col>
      <xdr:colOff>123824</xdr:colOff>
      <xdr:row>28</xdr:row>
      <xdr:rowOff>142875</xdr:rowOff>
    </xdr:to>
    <xdr:sp macro="" textlink="">
      <xdr:nvSpPr>
        <xdr:cNvPr id="5" name="Rounded Rectangular Callout 4"/>
        <xdr:cNvSpPr/>
      </xdr:nvSpPr>
      <xdr:spPr>
        <a:xfrm>
          <a:off x="7886699" y="3000375"/>
          <a:ext cx="2181225" cy="466725"/>
        </a:xfrm>
        <a:prstGeom prst="wedgeRoundRectCallout">
          <a:avLst>
            <a:gd name="adj1" fmla="val -55963"/>
            <a:gd name="adj2" fmla="val -102116"/>
            <a:gd name="adj3" fmla="val 16667"/>
          </a:avLst>
        </a:prstGeom>
        <a:solidFill>
          <a:srgbClr val="FFFF66"/>
        </a:solidFill>
      </xdr:spPr>
      <xdr:style>
        <a:lnRef idx="3">
          <a:schemeClr val="lt1"/>
        </a:lnRef>
        <a:fillRef idx="1">
          <a:schemeClr val="accent2"/>
        </a:fillRef>
        <a:effectRef idx="1">
          <a:schemeClr val="accent2"/>
        </a:effectRef>
        <a:fontRef idx="minor">
          <a:schemeClr val="lt1"/>
        </a:fontRef>
      </xdr:style>
      <xdr:txBody>
        <a:bodyPr rtlCol="0" anchor="ctr"/>
        <a:lstStyle/>
        <a:p>
          <a:pPr algn="ctr"/>
          <a:r>
            <a:rPr lang="en-US" sz="1200" b="0" i="0">
              <a:solidFill>
                <a:sysClr val="windowText" lastClr="000000"/>
              </a:solidFill>
            </a:rPr>
            <a:t>All fields are</a:t>
          </a:r>
          <a:r>
            <a:rPr lang="en-US" sz="1200" b="0" i="0" baseline="0">
              <a:solidFill>
                <a:sysClr val="windowText" lastClr="000000"/>
              </a:solidFill>
            </a:rPr>
            <a:t> mandatory.</a:t>
          </a:r>
        </a:p>
      </xdr:txBody>
    </xdr:sp>
    <xdr:clientData/>
  </xdr:twoCellAnchor>
  <xdr:twoCellAnchor>
    <xdr:from>
      <xdr:col>6</xdr:col>
      <xdr:colOff>398317</xdr:colOff>
      <xdr:row>3</xdr:row>
      <xdr:rowOff>66674</xdr:rowOff>
    </xdr:from>
    <xdr:to>
      <xdr:col>9</xdr:col>
      <xdr:colOff>266700</xdr:colOff>
      <xdr:row>8</xdr:row>
      <xdr:rowOff>133349</xdr:rowOff>
    </xdr:to>
    <xdr:sp macro="" textlink="">
      <xdr:nvSpPr>
        <xdr:cNvPr id="6" name="Rounded Rectangular Callout 5"/>
        <xdr:cNvSpPr/>
      </xdr:nvSpPr>
      <xdr:spPr>
        <a:xfrm>
          <a:off x="8056417" y="1362074"/>
          <a:ext cx="2154383" cy="1266825"/>
        </a:xfrm>
        <a:prstGeom prst="wedgeRoundRectCallout">
          <a:avLst>
            <a:gd name="adj1" fmla="val -68855"/>
            <a:gd name="adj2" fmla="val -33360"/>
            <a:gd name="adj3" fmla="val 16667"/>
          </a:avLst>
        </a:prstGeom>
      </xdr:spPr>
      <xdr:style>
        <a:lnRef idx="3">
          <a:schemeClr val="lt1"/>
        </a:lnRef>
        <a:fillRef idx="1">
          <a:schemeClr val="dk1"/>
        </a:fillRef>
        <a:effectRef idx="1">
          <a:schemeClr val="dk1"/>
        </a:effectRef>
        <a:fontRef idx="minor">
          <a:schemeClr val="lt1"/>
        </a:fontRef>
      </xdr:style>
      <xdr:txBody>
        <a:bodyPr rtlCol="0" anchor="ctr"/>
        <a:lstStyle/>
        <a:p>
          <a:pPr algn="ctr"/>
          <a:r>
            <a:rPr lang="en-US" sz="1200" b="1" i="0">
              <a:solidFill>
                <a:schemeClr val="bg1"/>
              </a:solidFill>
            </a:rPr>
            <a:t>This is a preliminary value to get you started. </a:t>
          </a:r>
          <a:br>
            <a:rPr lang="en-US" sz="1200" b="1" i="0">
              <a:solidFill>
                <a:schemeClr val="bg1"/>
              </a:solidFill>
            </a:rPr>
          </a:br>
          <a:r>
            <a:rPr lang="en-US" sz="1200" b="1" i="0">
              <a:solidFill>
                <a:srgbClr val="FF0000"/>
              </a:solidFill>
            </a:rPr>
            <a:t>For a more precise value, submit</a:t>
          </a:r>
          <a:r>
            <a:rPr lang="en-US" sz="1200" b="1" i="0" baseline="0">
              <a:solidFill>
                <a:srgbClr val="FF0000"/>
              </a:solidFill>
            </a:rPr>
            <a:t> your SVC Qualifier and use BCSD.</a:t>
          </a:r>
          <a:r>
            <a:rPr lang="en-US" sz="1200" b="1" i="0">
              <a:solidFill>
                <a:srgbClr val="FF0000"/>
              </a:solidFill>
            </a:rPr>
            <a:t> </a:t>
          </a:r>
          <a:endParaRPr lang="en-US" sz="1200" b="1" i="0" baseline="0">
            <a:solidFill>
              <a:srgbClr val="FF0000"/>
            </a:solidFill>
          </a:endParaRPr>
        </a:p>
      </xdr:txBody>
    </xdr:sp>
    <xdr:clientData/>
  </xdr:twoCellAnchor>
  <xdr:twoCellAnchor editAs="oneCell">
    <xdr:from>
      <xdr:col>2</xdr:col>
      <xdr:colOff>1248639</xdr:colOff>
      <xdr:row>37</xdr:row>
      <xdr:rowOff>95250</xdr:rowOff>
    </xdr:from>
    <xdr:to>
      <xdr:col>2</xdr:col>
      <xdr:colOff>1249498</xdr:colOff>
      <xdr:row>38</xdr:row>
      <xdr:rowOff>0</xdr:rowOff>
    </xdr:to>
    <xdr:pic>
      <xdr:nvPicPr>
        <xdr:cNvPr id="10" name="Picture 30"/>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r="975" b="28405"/>
        <a:stretch>
          <a:fillRect/>
        </a:stretch>
      </xdr:blipFill>
      <xdr:spPr bwMode="auto">
        <a:xfrm>
          <a:off x="1562964" y="5657850"/>
          <a:ext cx="859" cy="1228725"/>
        </a:xfrm>
        <a:prstGeom prst="rect">
          <a:avLst/>
        </a:prstGeom>
        <a:noFill/>
        <a:ln w="1">
          <a:noFill/>
          <a:miter lim="800000"/>
          <a:headEnd/>
          <a:tailEnd type="none" w="med" len="med"/>
        </a:ln>
        <a:effectLst/>
      </xdr:spPr>
    </xdr:pic>
    <xdr:clientData/>
  </xdr:twoCellAnchor>
  <xdr:twoCellAnchor>
    <xdr:from>
      <xdr:col>2</xdr:col>
      <xdr:colOff>57150</xdr:colOff>
      <xdr:row>39</xdr:row>
      <xdr:rowOff>57149</xdr:rowOff>
    </xdr:from>
    <xdr:to>
      <xdr:col>2</xdr:col>
      <xdr:colOff>4524375</xdr:colOff>
      <xdr:row>45</xdr:row>
      <xdr:rowOff>85725</xdr:rowOff>
    </xdr:to>
    <xdr:grpSp>
      <xdr:nvGrpSpPr>
        <xdr:cNvPr id="34" name="Group 33"/>
        <xdr:cNvGrpSpPr/>
      </xdr:nvGrpSpPr>
      <xdr:grpSpPr>
        <a:xfrm>
          <a:off x="304800" y="5534024"/>
          <a:ext cx="4467225" cy="1171576"/>
          <a:chOff x="4733925" y="5553074"/>
          <a:chExt cx="4467225" cy="1171576"/>
        </a:xfrm>
      </xdr:grpSpPr>
      <xdr:sp macro="" textlink="">
        <xdr:nvSpPr>
          <xdr:cNvPr id="13" name="Flowchart: Magnetic Disk 12"/>
          <xdr:cNvSpPr/>
        </xdr:nvSpPr>
        <xdr:spPr>
          <a:xfrm>
            <a:off x="4743450" y="5553074"/>
            <a:ext cx="872836" cy="1171576"/>
          </a:xfrm>
          <a:prstGeom prst="flowChartMagneticDisk">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30 GB</a:t>
            </a:r>
          </a:p>
        </xdr:txBody>
      </xdr:sp>
      <xdr:sp macro="" textlink="">
        <xdr:nvSpPr>
          <xdr:cNvPr id="14" name="Flowchart: Magnetic Disk 13"/>
          <xdr:cNvSpPr/>
        </xdr:nvSpPr>
        <xdr:spPr>
          <a:xfrm>
            <a:off x="5800725" y="5553074"/>
            <a:ext cx="872836" cy="1009651"/>
          </a:xfrm>
          <a:prstGeom prst="flowChartMagneticDisk">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25 GB</a:t>
            </a:r>
          </a:p>
        </xdr:txBody>
      </xdr:sp>
      <xdr:sp macro="" textlink="">
        <xdr:nvSpPr>
          <xdr:cNvPr id="15" name="Flowchart: Magnetic Disk 14"/>
          <xdr:cNvSpPr/>
        </xdr:nvSpPr>
        <xdr:spPr>
          <a:xfrm>
            <a:off x="6877050" y="5562599"/>
            <a:ext cx="872836" cy="857251"/>
          </a:xfrm>
          <a:prstGeom prst="flowChartMagneticDisk">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20 GB</a:t>
            </a:r>
          </a:p>
        </xdr:txBody>
      </xdr:sp>
      <xdr:grpSp>
        <xdr:nvGrpSpPr>
          <xdr:cNvPr id="18" name="Group 17"/>
          <xdr:cNvGrpSpPr/>
        </xdr:nvGrpSpPr>
        <xdr:grpSpPr>
          <a:xfrm>
            <a:off x="5772150" y="6124575"/>
            <a:ext cx="952500" cy="247646"/>
            <a:chOff x="5800725" y="5981694"/>
            <a:chExt cx="885824" cy="466727"/>
          </a:xfrm>
        </xdr:grpSpPr>
        <xdr:sp macro="" textlink="">
          <xdr:nvSpPr>
            <xdr:cNvPr id="16" name="Arc 15"/>
            <xdr:cNvSpPr/>
          </xdr:nvSpPr>
          <xdr:spPr>
            <a:xfrm rot="10800000">
              <a:off x="5800725" y="5981696"/>
              <a:ext cx="857250" cy="466725"/>
            </a:xfrm>
            <a:prstGeom prst="arc">
              <a:avLst>
                <a:gd name="adj1" fmla="val 16200000"/>
                <a:gd name="adj2" fmla="val 21063757"/>
              </a:avLst>
            </a:prstGeom>
            <a:ln>
              <a:solidFill>
                <a:srgbClr val="C0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sp macro="" textlink="">
          <xdr:nvSpPr>
            <xdr:cNvPr id="17" name="Arc 16"/>
            <xdr:cNvSpPr/>
          </xdr:nvSpPr>
          <xdr:spPr>
            <a:xfrm rot="10800000" flipH="1">
              <a:off x="5810250" y="5981694"/>
              <a:ext cx="876299" cy="466725"/>
            </a:xfrm>
            <a:prstGeom prst="arc">
              <a:avLst>
                <a:gd name="adj1" fmla="val 16200000"/>
                <a:gd name="adj2" fmla="val 21063757"/>
              </a:avLst>
            </a:prstGeom>
            <a:ln>
              <a:solidFill>
                <a:srgbClr val="C0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grpSp>
      <xdr:grpSp>
        <xdr:nvGrpSpPr>
          <xdr:cNvPr id="19" name="Group 18"/>
          <xdr:cNvGrpSpPr/>
        </xdr:nvGrpSpPr>
        <xdr:grpSpPr>
          <a:xfrm>
            <a:off x="4733925" y="6096000"/>
            <a:ext cx="885824" cy="304796"/>
            <a:chOff x="5800725" y="5981694"/>
            <a:chExt cx="885824" cy="466727"/>
          </a:xfrm>
        </xdr:grpSpPr>
        <xdr:sp macro="" textlink="">
          <xdr:nvSpPr>
            <xdr:cNvPr id="20" name="Arc 19"/>
            <xdr:cNvSpPr/>
          </xdr:nvSpPr>
          <xdr:spPr>
            <a:xfrm rot="10800000">
              <a:off x="5800725" y="5981696"/>
              <a:ext cx="857250" cy="466725"/>
            </a:xfrm>
            <a:prstGeom prst="arc">
              <a:avLst>
                <a:gd name="adj1" fmla="val 16200000"/>
                <a:gd name="adj2" fmla="val 21063757"/>
              </a:avLst>
            </a:prstGeom>
            <a:ln>
              <a:solidFill>
                <a:srgbClr val="C0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sp macro="" textlink="">
          <xdr:nvSpPr>
            <xdr:cNvPr id="21" name="Arc 20"/>
            <xdr:cNvSpPr/>
          </xdr:nvSpPr>
          <xdr:spPr>
            <a:xfrm rot="10800000" flipH="1">
              <a:off x="5810250" y="5981694"/>
              <a:ext cx="876299" cy="466725"/>
            </a:xfrm>
            <a:prstGeom prst="arc">
              <a:avLst>
                <a:gd name="adj1" fmla="val 16200000"/>
                <a:gd name="adj2" fmla="val 21063757"/>
              </a:avLst>
            </a:prstGeom>
            <a:ln>
              <a:solidFill>
                <a:srgbClr val="C0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grpSp>
      <xdr:cxnSp macro="">
        <xdr:nvCxnSpPr>
          <xdr:cNvPr id="23" name="Straight Connector 22"/>
          <xdr:cNvCxnSpPr/>
        </xdr:nvCxnSpPr>
        <xdr:spPr>
          <a:xfrm rot="10800000" flipV="1">
            <a:off x="6677025" y="6286501"/>
            <a:ext cx="209550" cy="95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rot="10800000" flipV="1">
            <a:off x="5620864" y="6286499"/>
            <a:ext cx="170337" cy="41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0" name="Left Brace 29"/>
          <xdr:cNvSpPr/>
        </xdr:nvSpPr>
        <xdr:spPr>
          <a:xfrm flipH="1">
            <a:off x="7858125" y="5695950"/>
            <a:ext cx="152400" cy="619125"/>
          </a:xfrm>
          <a:prstGeom prst="lef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solidFill>
                <a:sysClr val="windowText" lastClr="000000"/>
              </a:solidFill>
            </a:endParaRPr>
          </a:p>
        </xdr:txBody>
      </xdr:sp>
      <xdr:sp macro="" textlink="">
        <xdr:nvSpPr>
          <xdr:cNvPr id="31" name="Left Brace 30"/>
          <xdr:cNvSpPr/>
        </xdr:nvSpPr>
        <xdr:spPr>
          <a:xfrm flipH="1">
            <a:off x="7858124" y="6324600"/>
            <a:ext cx="161925" cy="333375"/>
          </a:xfrm>
          <a:prstGeom prst="lef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p>
        </xdr:txBody>
      </xdr:sp>
      <xdr:sp macro="" textlink="">
        <xdr:nvSpPr>
          <xdr:cNvPr id="32" name="TextBox 31"/>
          <xdr:cNvSpPr txBox="1"/>
        </xdr:nvSpPr>
        <xdr:spPr>
          <a:xfrm>
            <a:off x="8020049" y="5886450"/>
            <a:ext cx="10953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100" b="1">
                <a:solidFill>
                  <a:sysClr val="windowText" lastClr="000000"/>
                </a:solidFill>
              </a:rPr>
              <a:t>Used Capacity</a:t>
            </a:r>
          </a:p>
        </xdr:txBody>
      </xdr:sp>
      <xdr:sp macro="" textlink="">
        <xdr:nvSpPr>
          <xdr:cNvPr id="33" name="TextBox 32"/>
          <xdr:cNvSpPr txBox="1"/>
        </xdr:nvSpPr>
        <xdr:spPr>
          <a:xfrm>
            <a:off x="7991475" y="6362700"/>
            <a:ext cx="12096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100" b="1">
                <a:solidFill>
                  <a:sysClr val="windowText" lastClr="000000"/>
                </a:solidFill>
              </a:rPr>
              <a:t>Unused Capacity</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84858</xdr:colOff>
      <xdr:row>35</xdr:row>
      <xdr:rowOff>63209</xdr:rowOff>
    </xdr:from>
    <xdr:to>
      <xdr:col>4</xdr:col>
      <xdr:colOff>8659</xdr:colOff>
      <xdr:row>54</xdr:row>
      <xdr:rowOff>187035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2085109</xdr:colOff>
      <xdr:row>0</xdr:row>
      <xdr:rowOff>781050</xdr:rowOff>
    </xdr:to>
    <xdr:pic>
      <xdr:nvPicPr>
        <xdr:cNvPr id="1036" name="Picture 12"/>
        <xdr:cNvPicPr>
          <a:picLocks noChangeAspect="1" noChangeArrowheads="1"/>
        </xdr:cNvPicPr>
      </xdr:nvPicPr>
      <xdr:blipFill>
        <a:blip xmlns:r="http://schemas.openxmlformats.org/officeDocument/2006/relationships" r:embed="rId2" cstate="print"/>
        <a:srcRect/>
        <a:stretch>
          <a:fillRect/>
        </a:stretch>
      </xdr:blipFill>
      <xdr:spPr bwMode="auto">
        <a:xfrm>
          <a:off x="285750" y="0"/>
          <a:ext cx="8153400" cy="7810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D42"/>
  <sheetViews>
    <sheetView workbookViewId="0">
      <selection activeCell="C31" sqref="C31"/>
    </sheetView>
  </sheetViews>
  <sheetFormatPr defaultRowHeight="15"/>
  <cols>
    <col min="1" max="1" width="2" customWidth="1"/>
    <col min="2" max="2" width="2.7109375" customWidth="1"/>
    <col min="3" max="3" width="124.7109375" customWidth="1"/>
    <col min="4" max="4" width="40.85546875" customWidth="1"/>
    <col min="5" max="5" width="9.140625" customWidth="1"/>
  </cols>
  <sheetData>
    <row r="1" spans="1:212" ht="67.5" customHeight="1">
      <c r="A1" s="64"/>
      <c r="B1" s="64"/>
      <c r="D1" s="5"/>
      <c r="E1" s="5"/>
      <c r="F1" s="5"/>
      <c r="G1" s="5"/>
      <c r="H1" s="5"/>
      <c r="I1" s="5"/>
      <c r="J1" s="5"/>
      <c r="K1" s="5"/>
      <c r="L1" s="5"/>
      <c r="M1" s="5"/>
      <c r="N1" s="5"/>
      <c r="O1" s="5"/>
      <c r="P1" s="5"/>
      <c r="Q1" s="5"/>
      <c r="R1" s="5"/>
      <c r="S1" s="5"/>
    </row>
    <row r="2" spans="1:212" ht="11.25" customHeight="1">
      <c r="A2" s="64"/>
      <c r="B2" s="64"/>
      <c r="D2" s="5"/>
      <c r="E2" s="5"/>
      <c r="F2" s="5"/>
      <c r="G2" s="5"/>
      <c r="H2" s="5"/>
      <c r="I2" s="5"/>
      <c r="J2" s="5"/>
      <c r="K2" s="5"/>
      <c r="L2" s="5"/>
      <c r="M2" s="5"/>
      <c r="N2" s="5"/>
      <c r="O2" s="5"/>
      <c r="P2" s="5"/>
      <c r="Q2" s="5"/>
      <c r="R2" s="5"/>
      <c r="S2" s="5"/>
    </row>
    <row r="3" spans="1:212" ht="23.25">
      <c r="A3" s="19"/>
      <c r="B3" s="5"/>
      <c r="C3" s="16" t="s">
        <v>71</v>
      </c>
      <c r="D3" s="5"/>
      <c r="E3" s="5"/>
      <c r="F3" s="5"/>
      <c r="G3" s="5"/>
      <c r="H3" s="5"/>
      <c r="I3" s="5"/>
      <c r="J3" s="5"/>
      <c r="K3" s="5"/>
      <c r="L3" s="5"/>
      <c r="M3" s="5"/>
      <c r="N3" s="5"/>
      <c r="O3" s="5"/>
      <c r="P3" s="5"/>
      <c r="Q3" s="5"/>
      <c r="R3" s="5"/>
      <c r="S3" s="5"/>
      <c r="T3" s="5"/>
      <c r="U3" s="5"/>
      <c r="V3" s="5"/>
      <c r="W3" s="5"/>
      <c r="X3" s="5"/>
      <c r="Y3" s="5"/>
    </row>
    <row r="4" spans="1:212" ht="65.25" customHeight="1">
      <c r="A4" s="5"/>
      <c r="B4" s="64"/>
      <c r="C4" s="82" t="s">
        <v>75</v>
      </c>
      <c r="D4" s="5"/>
      <c r="E4" s="5"/>
      <c r="F4" s="5"/>
      <c r="G4" s="5"/>
      <c r="H4" s="5"/>
      <c r="I4" s="5"/>
      <c r="J4" s="5"/>
      <c r="K4" s="5"/>
      <c r="L4" s="5"/>
      <c r="M4" s="5"/>
      <c r="N4" s="5"/>
      <c r="O4" s="5"/>
      <c r="P4" s="5"/>
      <c r="Q4" s="5"/>
      <c r="R4" s="5"/>
      <c r="S4" s="5"/>
      <c r="T4" s="17"/>
      <c r="U4" s="17"/>
      <c r="V4" s="17"/>
      <c r="W4" s="17"/>
      <c r="X4" s="17"/>
      <c r="Y4" s="17"/>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row>
    <row r="5" spans="1:212" ht="24.75" customHeight="1">
      <c r="A5" s="5"/>
      <c r="B5" s="64"/>
      <c r="C5" s="16" t="s">
        <v>77</v>
      </c>
      <c r="D5" s="5"/>
      <c r="E5" s="5"/>
      <c r="F5" s="17"/>
      <c r="G5" s="17"/>
      <c r="H5" s="17"/>
      <c r="I5" s="17"/>
      <c r="J5" s="17"/>
      <c r="K5" s="17"/>
      <c r="L5" s="17"/>
      <c r="M5" s="17"/>
      <c r="O5" s="17"/>
      <c r="P5" s="17"/>
      <c r="Q5" s="17"/>
      <c r="R5" s="17"/>
      <c r="S5" s="17"/>
      <c r="T5" s="17"/>
      <c r="U5" s="17"/>
      <c r="V5" s="17"/>
      <c r="W5" s="17"/>
      <c r="X5" s="17"/>
      <c r="Y5" s="17"/>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row>
    <row r="6" spans="1:212" ht="57" customHeight="1">
      <c r="A6" s="5"/>
      <c r="B6" s="64"/>
      <c r="C6" s="82" t="s">
        <v>76</v>
      </c>
      <c r="D6" s="5"/>
      <c r="E6" s="5"/>
      <c r="F6" s="17"/>
      <c r="G6" s="17"/>
      <c r="H6" s="17"/>
      <c r="I6" s="17"/>
      <c r="J6" s="17"/>
      <c r="K6" s="17"/>
      <c r="L6" s="17"/>
      <c r="M6" s="17"/>
      <c r="N6" s="17"/>
      <c r="O6" s="17"/>
      <c r="P6" s="5"/>
      <c r="Q6" s="17"/>
      <c r="R6" s="17"/>
      <c r="S6" s="17"/>
      <c r="T6" s="17"/>
      <c r="U6" s="17"/>
      <c r="V6" s="17"/>
      <c r="W6" s="17"/>
      <c r="X6" s="17"/>
      <c r="Y6" s="17"/>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row>
    <row r="7" spans="1:212" ht="23.25">
      <c r="A7" s="19"/>
      <c r="B7" s="5"/>
      <c r="C7" s="16" t="s">
        <v>73</v>
      </c>
      <c r="D7" s="5"/>
      <c r="E7" s="5"/>
      <c r="F7" s="5"/>
      <c r="G7" s="5"/>
      <c r="H7" s="5"/>
      <c r="I7" s="5"/>
      <c r="J7" s="5"/>
      <c r="K7" s="5"/>
      <c r="L7" s="5"/>
      <c r="M7" s="5"/>
      <c r="N7" s="5"/>
      <c r="O7" s="5"/>
      <c r="P7" s="5"/>
      <c r="Q7" s="5"/>
      <c r="R7" s="5"/>
      <c r="S7" s="5"/>
      <c r="T7" s="5"/>
      <c r="U7" s="5"/>
      <c r="V7" s="5"/>
      <c r="W7" s="5"/>
      <c r="X7" s="5"/>
      <c r="Y7" s="5"/>
    </row>
    <row r="8" spans="1:212" ht="21" customHeight="1">
      <c r="A8" s="5"/>
      <c r="B8" s="33"/>
      <c r="C8" s="84" t="s">
        <v>68</v>
      </c>
      <c r="D8" s="83"/>
      <c r="E8" s="5"/>
      <c r="F8" s="5"/>
      <c r="G8" s="5"/>
      <c r="H8" s="5"/>
      <c r="I8" s="5"/>
      <c r="J8" s="5"/>
      <c r="K8" s="5"/>
      <c r="L8" s="5"/>
      <c r="M8" s="5"/>
      <c r="N8" s="5"/>
      <c r="O8" s="5"/>
      <c r="P8" s="5"/>
      <c r="Q8" s="5"/>
      <c r="R8" s="5"/>
      <c r="S8" s="5"/>
      <c r="T8" s="5"/>
      <c r="U8" s="5"/>
      <c r="V8" s="5"/>
      <c r="W8" s="5"/>
      <c r="X8" s="5"/>
      <c r="Y8" s="5"/>
    </row>
    <row r="9" spans="1:212" ht="21.75" customHeight="1">
      <c r="A9" s="5"/>
      <c r="B9" s="33"/>
      <c r="C9" s="85" t="s">
        <v>79</v>
      </c>
      <c r="D9" s="5"/>
      <c r="E9" s="5"/>
      <c r="F9" s="5"/>
      <c r="G9" s="5"/>
      <c r="H9" s="5"/>
      <c r="I9" s="5"/>
      <c r="J9" s="5"/>
      <c r="K9" s="5"/>
      <c r="L9" s="5"/>
      <c r="M9" s="5"/>
      <c r="N9" s="5"/>
      <c r="O9" s="5"/>
      <c r="P9" s="5"/>
      <c r="Q9" s="5"/>
      <c r="R9" s="5"/>
      <c r="S9" s="5"/>
      <c r="T9" s="5"/>
      <c r="U9" s="5"/>
      <c r="V9" s="5"/>
      <c r="W9" s="5"/>
      <c r="X9" s="5"/>
      <c r="Y9" s="5"/>
    </row>
    <row r="10" spans="1:212" ht="21.75" customHeight="1">
      <c r="A10" s="5"/>
      <c r="B10" s="33"/>
      <c r="C10" s="84" t="s">
        <v>69</v>
      </c>
      <c r="D10" s="83"/>
      <c r="E10" s="5"/>
      <c r="F10" s="5"/>
      <c r="G10" s="5"/>
      <c r="H10" s="5"/>
      <c r="I10" s="5"/>
      <c r="J10" s="5"/>
      <c r="K10" s="5"/>
      <c r="L10" s="5"/>
      <c r="M10" s="5"/>
      <c r="N10" s="5"/>
      <c r="O10" s="5"/>
      <c r="P10" s="5"/>
      <c r="Q10" s="5"/>
      <c r="R10" s="5"/>
      <c r="S10" s="5"/>
      <c r="T10" s="5"/>
      <c r="U10" s="5"/>
      <c r="V10" s="5"/>
      <c r="W10" s="5"/>
      <c r="X10" s="5"/>
      <c r="Y10" s="5"/>
    </row>
    <row r="11" spans="1:212" ht="20.25" customHeight="1">
      <c r="A11" s="5"/>
      <c r="B11" s="33"/>
      <c r="C11" s="85" t="s">
        <v>80</v>
      </c>
      <c r="D11" s="5"/>
      <c r="E11" s="5"/>
      <c r="F11" s="5"/>
      <c r="G11" s="5"/>
      <c r="H11" s="5"/>
      <c r="I11" s="5"/>
      <c r="J11" s="5"/>
      <c r="K11" s="5"/>
      <c r="L11" s="5"/>
      <c r="M11" s="5"/>
      <c r="N11" s="5"/>
      <c r="O11" s="5"/>
      <c r="P11" s="5"/>
      <c r="Q11" s="5"/>
      <c r="R11" s="5"/>
      <c r="S11" s="5"/>
      <c r="T11" s="5"/>
      <c r="U11" s="5"/>
      <c r="V11" s="5"/>
      <c r="W11" s="5"/>
      <c r="X11" s="5"/>
      <c r="Y11" s="5"/>
    </row>
    <row r="12" spans="1:212" ht="36" hidden="1" customHeight="1">
      <c r="A12" s="5"/>
      <c r="B12" s="5"/>
      <c r="C12" s="16" t="s">
        <v>78</v>
      </c>
      <c r="D12" s="25"/>
      <c r="E12" s="5"/>
      <c r="F12" s="17"/>
      <c r="G12" s="17"/>
      <c r="H12" s="17"/>
      <c r="I12" s="17"/>
      <c r="J12" s="17"/>
      <c r="K12" s="17"/>
      <c r="L12" s="17"/>
      <c r="M12" s="17"/>
      <c r="N12" s="17"/>
      <c r="O12" s="17"/>
      <c r="P12" s="17"/>
      <c r="Q12" s="17"/>
      <c r="R12" s="17"/>
      <c r="S12" s="17"/>
      <c r="T12" s="17"/>
      <c r="U12" s="17"/>
      <c r="V12" s="17"/>
      <c r="W12" s="17"/>
      <c r="X12" s="17"/>
      <c r="Y12" s="17"/>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row>
    <row r="13" spans="1:212" ht="18" hidden="1" customHeight="1">
      <c r="A13" s="5"/>
      <c r="B13" s="64"/>
      <c r="C13" s="5" t="s">
        <v>65</v>
      </c>
      <c r="D13" s="5"/>
      <c r="E13" s="5"/>
      <c r="F13" s="17"/>
      <c r="G13" s="17"/>
      <c r="H13" s="17"/>
      <c r="I13" s="17"/>
      <c r="J13" s="17"/>
      <c r="K13" s="17"/>
      <c r="L13" s="17"/>
      <c r="M13" s="17"/>
      <c r="N13" s="17"/>
      <c r="O13" s="17"/>
      <c r="P13" s="17"/>
      <c r="Q13" s="17"/>
      <c r="R13" s="17"/>
      <c r="S13" s="17"/>
      <c r="T13" s="17"/>
      <c r="U13" s="17"/>
      <c r="V13" s="17"/>
      <c r="W13" s="17"/>
      <c r="X13" s="17"/>
      <c r="Y13" s="17"/>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row>
    <row r="14" spans="1:212" ht="18" hidden="1" customHeight="1">
      <c r="A14" s="5"/>
      <c r="B14" s="64"/>
      <c r="C14" s="66" t="s">
        <v>18</v>
      </c>
      <c r="D14" s="30"/>
      <c r="E14" s="5"/>
      <c r="F14" s="5"/>
      <c r="G14" s="5"/>
      <c r="H14" s="5"/>
      <c r="I14" s="5"/>
      <c r="J14" s="5"/>
      <c r="K14" s="5"/>
      <c r="L14" s="5"/>
      <c r="M14" s="5"/>
      <c r="N14" s="5"/>
      <c r="O14" s="5"/>
      <c r="P14" s="5"/>
      <c r="Q14" s="5"/>
      <c r="R14" s="5"/>
      <c r="S14" s="5"/>
      <c r="T14" s="5"/>
      <c r="U14" s="5"/>
      <c r="V14" s="5"/>
      <c r="W14" s="5"/>
      <c r="X14" s="5"/>
      <c r="Y14" s="5"/>
    </row>
    <row r="15" spans="1:212" ht="16.5" hidden="1" customHeight="1">
      <c r="A15" s="5"/>
      <c r="B15" s="64"/>
      <c r="C15" s="5" t="s">
        <v>70</v>
      </c>
      <c r="D15" s="5"/>
      <c r="E15" s="5"/>
      <c r="F15" s="17"/>
      <c r="G15" s="17"/>
      <c r="H15" s="17"/>
      <c r="I15" s="17"/>
      <c r="J15" s="17"/>
      <c r="K15" s="17"/>
      <c r="L15" s="17"/>
      <c r="M15" s="17"/>
      <c r="N15" s="17"/>
      <c r="O15" s="17"/>
      <c r="P15" s="17"/>
      <c r="Q15" s="17"/>
      <c r="R15" s="17"/>
      <c r="S15" s="17"/>
      <c r="T15" s="17"/>
      <c r="U15" s="17"/>
      <c r="V15" s="17"/>
      <c r="W15" s="17"/>
      <c r="X15" s="17"/>
      <c r="Y15" s="17"/>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row>
    <row r="16" spans="1:212" s="31" customFormat="1" ht="119.25" hidden="1" customHeight="1">
      <c r="A16" s="29"/>
      <c r="B16" s="65"/>
      <c r="C16" s="81" t="s">
        <v>72</v>
      </c>
      <c r="D16" s="30"/>
      <c r="E16" s="5"/>
      <c r="F16" s="30"/>
      <c r="G16" s="30"/>
      <c r="H16" s="30"/>
      <c r="I16" s="30"/>
      <c r="J16" s="30"/>
      <c r="K16" s="30"/>
      <c r="L16" s="30"/>
      <c r="M16" s="30"/>
      <c r="N16" s="30"/>
      <c r="O16" s="30"/>
      <c r="P16" s="30"/>
      <c r="Q16" s="30"/>
      <c r="R16" s="30"/>
      <c r="S16" s="30"/>
      <c r="T16" s="30"/>
      <c r="U16" s="30"/>
      <c r="V16" s="30"/>
      <c r="W16" s="30"/>
      <c r="X16" s="30"/>
      <c r="Y16" s="30"/>
    </row>
    <row r="17" spans="1:212" ht="33.75" customHeight="1">
      <c r="A17" s="5"/>
      <c r="B17" s="5"/>
      <c r="C17" s="16" t="s">
        <v>64</v>
      </c>
      <c r="D17" s="25"/>
      <c r="E17" s="25"/>
      <c r="F17" s="17"/>
      <c r="G17" s="17"/>
      <c r="H17" s="17"/>
      <c r="I17" s="17"/>
      <c r="J17" s="17"/>
      <c r="K17" s="17"/>
      <c r="L17" s="17"/>
      <c r="M17" s="17"/>
      <c r="N17" s="17"/>
      <c r="O17" s="17"/>
      <c r="P17" s="17"/>
      <c r="Q17" s="17"/>
      <c r="R17" s="17"/>
      <c r="S17" s="17"/>
      <c r="T17" s="17"/>
      <c r="U17" s="17"/>
      <c r="V17" s="17"/>
      <c r="W17" s="17"/>
      <c r="X17" s="17"/>
      <c r="Y17" s="17"/>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row>
    <row r="18" spans="1:212" ht="33" customHeight="1">
      <c r="A18" s="5"/>
      <c r="B18" s="5"/>
      <c r="C18" s="74" t="s">
        <v>74</v>
      </c>
      <c r="D18" s="30"/>
      <c r="E18" s="25"/>
      <c r="F18" s="17"/>
      <c r="G18" s="17"/>
      <c r="H18" s="17"/>
      <c r="I18" s="17"/>
      <c r="J18" s="17"/>
      <c r="K18" s="17"/>
      <c r="L18" s="17"/>
      <c r="M18" s="17"/>
      <c r="N18" s="17"/>
      <c r="O18" s="17"/>
      <c r="P18" s="17"/>
      <c r="Q18" s="17"/>
      <c r="R18" s="17"/>
      <c r="S18" s="17"/>
      <c r="T18" s="17"/>
      <c r="U18" s="17"/>
      <c r="V18" s="17"/>
      <c r="W18" s="17"/>
      <c r="X18" s="17"/>
      <c r="Y18" s="17"/>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row>
    <row r="19" spans="1:212" s="28" customFormat="1" ht="17.25" customHeight="1">
      <c r="A19" s="26"/>
      <c r="B19" s="27"/>
      <c r="C19" s="74" t="s">
        <v>16</v>
      </c>
      <c r="D19" s="25"/>
      <c r="E19" s="30"/>
      <c r="F19" s="27"/>
      <c r="G19" s="27"/>
      <c r="H19" s="27"/>
      <c r="I19" s="27"/>
      <c r="J19" s="27"/>
      <c r="K19" s="27"/>
      <c r="L19" s="27"/>
      <c r="M19" s="27"/>
      <c r="N19" s="27"/>
      <c r="O19" s="27"/>
      <c r="P19" s="27"/>
      <c r="Q19" s="27"/>
      <c r="R19" s="27"/>
      <c r="S19" s="27"/>
      <c r="T19" s="27"/>
      <c r="U19" s="27"/>
      <c r="V19" s="27"/>
      <c r="W19" s="27"/>
      <c r="X19" s="27"/>
      <c r="Y19" s="27"/>
    </row>
    <row r="20" spans="1:212" s="28" customFormat="1" ht="16.5" customHeight="1">
      <c r="A20" s="27"/>
      <c r="B20" s="27"/>
      <c r="C20" s="73" t="s">
        <v>14</v>
      </c>
      <c r="D20" s="25"/>
      <c r="E20" s="30"/>
      <c r="F20" s="27"/>
      <c r="G20" s="27"/>
      <c r="H20" s="27"/>
      <c r="I20" s="27"/>
      <c r="J20" s="27"/>
      <c r="K20" s="27"/>
      <c r="L20" s="27"/>
      <c r="M20" s="27"/>
      <c r="N20" s="27"/>
      <c r="O20" s="27"/>
      <c r="P20" s="27"/>
      <c r="Q20" s="27"/>
      <c r="R20" s="27"/>
      <c r="S20" s="27"/>
      <c r="T20" s="27"/>
      <c r="U20" s="27"/>
      <c r="V20" s="27"/>
      <c r="W20" s="27"/>
      <c r="X20" s="27"/>
      <c r="Y20" s="27"/>
    </row>
    <row r="21" spans="1:212" s="28" customFormat="1" ht="16.5" customHeight="1">
      <c r="A21" s="27"/>
      <c r="B21" s="27"/>
      <c r="C21" s="73" t="s">
        <v>15</v>
      </c>
      <c r="D21" s="25"/>
      <c r="E21" s="30"/>
      <c r="F21" s="5"/>
      <c r="G21" s="5"/>
      <c r="H21" s="5"/>
      <c r="I21" s="5"/>
      <c r="J21" s="5"/>
      <c r="K21" s="5"/>
      <c r="L21" s="5"/>
      <c r="M21" s="5"/>
      <c r="N21" s="5"/>
      <c r="O21" s="5"/>
      <c r="P21" s="5"/>
      <c r="Q21" s="5"/>
      <c r="R21" s="5"/>
      <c r="S21" s="5"/>
      <c r="T21" s="27"/>
      <c r="U21" s="27"/>
      <c r="V21" s="27"/>
      <c r="W21" s="27"/>
      <c r="X21" s="27"/>
      <c r="Y21" s="27"/>
    </row>
    <row r="22" spans="1:212">
      <c r="A22" s="5"/>
      <c r="B22" s="5"/>
      <c r="C22" s="25"/>
      <c r="D22" s="25"/>
      <c r="E22" s="30"/>
      <c r="F22" s="5"/>
      <c r="G22" s="5"/>
      <c r="H22" s="5"/>
      <c r="I22" s="5"/>
      <c r="J22" s="5"/>
      <c r="K22" s="5"/>
      <c r="L22" s="5"/>
      <c r="M22" s="5"/>
      <c r="N22" s="5"/>
      <c r="O22" s="5"/>
      <c r="P22" s="5"/>
      <c r="Q22" s="5"/>
      <c r="R22" s="5"/>
      <c r="S22" s="5"/>
      <c r="T22" s="5"/>
      <c r="U22" s="5"/>
      <c r="V22" s="5"/>
      <c r="W22" s="5"/>
      <c r="X22" s="5"/>
      <c r="Y22" s="5"/>
    </row>
    <row r="23" spans="1:212" ht="15" customHeight="1">
      <c r="A23" s="5"/>
      <c r="B23" s="5"/>
      <c r="C23" s="25"/>
      <c r="D23" s="25"/>
      <c r="E23" s="30"/>
      <c r="F23" s="5"/>
      <c r="G23" s="5"/>
      <c r="H23" s="5"/>
      <c r="I23" s="5"/>
      <c r="J23" s="5"/>
      <c r="K23" s="5"/>
      <c r="L23" s="5"/>
      <c r="M23" s="5"/>
      <c r="N23" s="5"/>
      <c r="O23" s="5"/>
      <c r="P23" s="5"/>
      <c r="Q23" s="5"/>
      <c r="R23" s="5"/>
      <c r="S23" s="5"/>
    </row>
    <row r="24" spans="1:212">
      <c r="A24" s="25"/>
      <c r="B24" s="25"/>
      <c r="C24" s="25"/>
      <c r="D24" s="25"/>
      <c r="E24" s="30"/>
      <c r="F24" s="5"/>
      <c r="G24" s="5"/>
      <c r="H24" s="5"/>
      <c r="I24" s="5"/>
      <c r="J24" s="5"/>
      <c r="K24" s="5"/>
      <c r="L24" s="5"/>
      <c r="M24" s="5"/>
      <c r="N24" s="5"/>
      <c r="O24" s="5"/>
      <c r="P24" s="5"/>
      <c r="Q24" s="5"/>
      <c r="R24" s="5"/>
      <c r="S24" s="5"/>
    </row>
    <row r="25" spans="1:212">
      <c r="A25" s="25"/>
      <c r="B25" s="25"/>
      <c r="C25" s="25"/>
      <c r="D25" s="25"/>
      <c r="E25" s="30"/>
      <c r="F25" s="5"/>
      <c r="G25" s="5"/>
      <c r="H25" s="5"/>
      <c r="I25" s="5"/>
      <c r="J25" s="5"/>
      <c r="K25" s="5"/>
      <c r="L25" s="5"/>
      <c r="M25" s="5"/>
      <c r="N25" s="5"/>
      <c r="O25" s="5"/>
      <c r="P25" s="5"/>
      <c r="Q25" s="5"/>
      <c r="R25" s="5"/>
      <c r="S25" s="5"/>
    </row>
    <row r="26" spans="1:212">
      <c r="A26" s="25"/>
      <c r="B26" s="25"/>
      <c r="C26" s="25"/>
      <c r="D26" s="25"/>
      <c r="E26" s="30"/>
      <c r="F26" s="5"/>
      <c r="G26" s="5"/>
      <c r="H26" s="5"/>
      <c r="I26" s="5"/>
      <c r="J26" s="5"/>
      <c r="K26" s="5"/>
      <c r="L26" s="5"/>
      <c r="M26" s="5"/>
      <c r="N26" s="5"/>
      <c r="O26" s="5"/>
      <c r="P26" s="5"/>
      <c r="Q26" s="5"/>
      <c r="R26" s="5"/>
      <c r="S26" s="5"/>
    </row>
    <row r="27" spans="1:212">
      <c r="A27" s="25"/>
      <c r="B27" s="25"/>
      <c r="C27" s="25"/>
      <c r="D27" s="25"/>
      <c r="E27" s="30"/>
      <c r="F27" s="5"/>
      <c r="G27" s="5"/>
      <c r="H27" s="5"/>
      <c r="I27" s="5"/>
      <c r="J27" s="5"/>
      <c r="K27" s="5"/>
      <c r="L27" s="5"/>
      <c r="M27" s="5"/>
      <c r="N27" s="5"/>
      <c r="O27" s="5"/>
      <c r="P27" s="5"/>
      <c r="Q27" s="5"/>
      <c r="R27" s="5"/>
      <c r="S27" s="5"/>
    </row>
    <row r="28" spans="1:212">
      <c r="A28" s="25"/>
      <c r="B28" s="25"/>
      <c r="C28" s="25"/>
      <c r="D28" s="25"/>
      <c r="E28" s="25"/>
      <c r="F28" s="5"/>
      <c r="G28" s="5"/>
      <c r="H28" s="5"/>
      <c r="I28" s="5"/>
      <c r="J28" s="5"/>
      <c r="K28" s="5"/>
      <c r="L28" s="5"/>
      <c r="M28" s="5"/>
      <c r="N28" s="5"/>
      <c r="O28" s="5"/>
      <c r="P28" s="5"/>
      <c r="Q28" s="5"/>
      <c r="R28" s="5"/>
      <c r="S28" s="5"/>
    </row>
    <row r="29" spans="1:212">
      <c r="A29" s="25"/>
      <c r="B29" s="25"/>
      <c r="C29" s="25"/>
      <c r="D29" s="25"/>
      <c r="E29" s="25"/>
      <c r="F29" s="5"/>
      <c r="G29" s="5"/>
      <c r="H29" s="5"/>
      <c r="I29" s="5"/>
      <c r="J29" s="5"/>
      <c r="K29" s="5"/>
      <c r="L29" s="5"/>
      <c r="M29" s="5"/>
      <c r="N29" s="5"/>
      <c r="O29" s="5"/>
      <c r="P29" s="5"/>
      <c r="Q29" s="5"/>
      <c r="R29" s="5"/>
      <c r="S29" s="5"/>
    </row>
    <row r="30" spans="1:212">
      <c r="A30" s="25"/>
      <c r="B30" s="25"/>
      <c r="C30" s="25"/>
      <c r="D30" s="25"/>
      <c r="E30" s="25"/>
      <c r="F30" s="5"/>
      <c r="G30" s="5"/>
      <c r="H30" s="5"/>
      <c r="I30" s="5"/>
      <c r="J30" s="5"/>
      <c r="K30" s="5"/>
      <c r="L30" s="5"/>
      <c r="M30" s="5"/>
      <c r="N30" s="5"/>
      <c r="O30" s="5"/>
      <c r="P30" s="5"/>
      <c r="Q30" s="5"/>
      <c r="R30" s="5"/>
      <c r="S30" s="5"/>
    </row>
    <row r="31" spans="1:212">
      <c r="F31" s="5"/>
      <c r="G31" s="5"/>
      <c r="H31" s="5"/>
      <c r="I31" s="5"/>
      <c r="J31" s="5"/>
      <c r="K31" s="5"/>
      <c r="L31" s="5"/>
      <c r="M31" s="5"/>
      <c r="N31" s="5"/>
      <c r="O31" s="5"/>
      <c r="P31" s="5"/>
      <c r="Q31" s="5"/>
      <c r="R31" s="5"/>
      <c r="S31" s="5"/>
    </row>
    <row r="32" spans="1:212">
      <c r="F32" s="5"/>
      <c r="G32" s="5"/>
      <c r="H32" s="5"/>
      <c r="I32" s="5"/>
      <c r="J32" s="5"/>
      <c r="K32" s="5"/>
      <c r="L32" s="5"/>
      <c r="M32" s="5"/>
      <c r="N32" s="5"/>
      <c r="O32" s="5"/>
      <c r="P32" s="5"/>
      <c r="Q32" s="5"/>
      <c r="R32" s="5"/>
      <c r="S32" s="5"/>
    </row>
    <row r="33" spans="6:19">
      <c r="F33" s="5"/>
      <c r="G33" s="5"/>
      <c r="H33" s="5"/>
      <c r="I33" s="5"/>
      <c r="J33" s="5"/>
      <c r="K33" s="5"/>
      <c r="L33" s="5"/>
      <c r="M33" s="5"/>
      <c r="N33" s="5"/>
      <c r="O33" s="5"/>
      <c r="P33" s="5"/>
      <c r="Q33" s="5"/>
      <c r="R33" s="5"/>
      <c r="S33" s="5"/>
    </row>
    <row r="34" spans="6:19">
      <c r="F34" s="5"/>
      <c r="G34" s="5"/>
      <c r="H34" s="5"/>
      <c r="I34" s="5"/>
      <c r="J34" s="5"/>
      <c r="K34" s="5"/>
      <c r="L34" s="5"/>
      <c r="M34" s="5"/>
      <c r="N34" s="5"/>
      <c r="O34" s="5"/>
      <c r="P34" s="5"/>
      <c r="Q34" s="5"/>
      <c r="R34" s="5"/>
      <c r="S34" s="5"/>
    </row>
    <row r="35" spans="6:19">
      <c r="F35" s="5"/>
      <c r="G35" s="5"/>
      <c r="H35" s="5"/>
      <c r="I35" s="5"/>
      <c r="J35" s="5"/>
      <c r="K35" s="5"/>
      <c r="L35" s="5"/>
      <c r="M35" s="5"/>
      <c r="N35" s="5"/>
      <c r="O35" s="5"/>
      <c r="P35" s="5"/>
      <c r="Q35" s="5"/>
      <c r="R35" s="5"/>
      <c r="S35" s="5"/>
    </row>
    <row r="36" spans="6:19">
      <c r="F36" s="5"/>
      <c r="G36" s="5"/>
      <c r="H36" s="5"/>
      <c r="I36" s="5"/>
      <c r="J36" s="5"/>
      <c r="K36" s="5"/>
      <c r="L36" s="5"/>
      <c r="M36" s="5"/>
      <c r="N36" s="5"/>
      <c r="O36" s="5"/>
      <c r="P36" s="5"/>
      <c r="Q36" s="5"/>
      <c r="R36" s="5"/>
      <c r="S36" s="5"/>
    </row>
    <row r="37" spans="6:19">
      <c r="F37" s="5"/>
      <c r="G37" s="5"/>
      <c r="H37" s="5"/>
      <c r="I37" s="5"/>
      <c r="J37" s="5"/>
      <c r="K37" s="5"/>
      <c r="L37" s="5"/>
      <c r="M37" s="5"/>
      <c r="N37" s="5"/>
      <c r="O37" s="5"/>
      <c r="P37" s="5"/>
      <c r="Q37" s="5"/>
      <c r="R37" s="5"/>
      <c r="S37" s="5"/>
    </row>
    <row r="38" spans="6:19">
      <c r="F38" s="5"/>
      <c r="G38" s="5"/>
      <c r="H38" s="5"/>
      <c r="I38" s="5"/>
      <c r="J38" s="5"/>
      <c r="K38" s="5"/>
      <c r="L38" s="5"/>
      <c r="M38" s="5"/>
      <c r="N38" s="5"/>
      <c r="O38" s="5"/>
      <c r="P38" s="5"/>
      <c r="Q38" s="5"/>
      <c r="R38" s="5"/>
      <c r="S38" s="5"/>
    </row>
    <row r="39" spans="6:19">
      <c r="F39" s="5"/>
      <c r="G39" s="5"/>
      <c r="H39" s="5"/>
      <c r="I39" s="5"/>
      <c r="J39" s="5"/>
      <c r="K39" s="5"/>
      <c r="L39" s="5"/>
      <c r="M39" s="5"/>
      <c r="N39" s="5"/>
      <c r="O39" s="5"/>
      <c r="P39" s="5"/>
      <c r="Q39" s="5"/>
      <c r="R39" s="5"/>
      <c r="S39" s="5"/>
    </row>
    <row r="40" spans="6:19">
      <c r="F40" s="5"/>
      <c r="G40" s="5"/>
      <c r="H40" s="5"/>
      <c r="I40" s="5"/>
      <c r="J40" s="5"/>
      <c r="K40" s="5"/>
      <c r="L40" s="5"/>
      <c r="M40" s="5"/>
      <c r="N40" s="5"/>
      <c r="O40" s="5"/>
      <c r="P40" s="5"/>
      <c r="Q40" s="5"/>
      <c r="R40" s="5"/>
      <c r="S40" s="5"/>
    </row>
    <row r="41" spans="6:19">
      <c r="F41" s="5"/>
      <c r="G41" s="5"/>
      <c r="H41" s="5"/>
      <c r="I41" s="5"/>
      <c r="J41" s="5"/>
      <c r="K41" s="5"/>
      <c r="L41" s="5"/>
      <c r="M41" s="5"/>
      <c r="N41" s="5"/>
      <c r="O41" s="5"/>
      <c r="P41" s="5"/>
      <c r="Q41" s="5"/>
      <c r="R41" s="5"/>
      <c r="S41" s="5"/>
    </row>
    <row r="42" spans="6:19">
      <c r="F42" s="5"/>
      <c r="G42" s="5"/>
      <c r="H42" s="5"/>
      <c r="I42" s="5"/>
      <c r="J42" s="5"/>
      <c r="K42" s="5"/>
      <c r="L42" s="5"/>
      <c r="M42" s="5"/>
      <c r="N42" s="5"/>
      <c r="O42" s="5"/>
      <c r="P42" s="5"/>
      <c r="Q42" s="5"/>
      <c r="R42" s="5"/>
      <c r="S42" s="5"/>
    </row>
  </sheetData>
  <sheetProtection password="DD67" sheet="1" objects="1" scenarios="1" selectLockedCells="1" selectUnlockedCells="1"/>
  <dataValidations count="1">
    <dataValidation type="whole" allowBlank="1" showInputMessage="1" showErrorMessage="1" sqref="D12:E12 D17:E18">
      <formula1>5</formula1>
      <formula2>500</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HD64"/>
  <sheetViews>
    <sheetView showGridLines="0" tabSelected="1" topLeftCell="B1" workbookViewId="0">
      <selection activeCell="D6" sqref="D6"/>
    </sheetView>
  </sheetViews>
  <sheetFormatPr defaultRowHeight="15"/>
  <cols>
    <col min="1" max="1" width="9.85546875" style="3" hidden="1" customWidth="1"/>
    <col min="2" max="2" width="3.7109375" style="3" customWidth="1"/>
    <col min="3" max="3" width="91.42578125" customWidth="1"/>
    <col min="4" max="4" width="17" customWidth="1"/>
    <col min="5" max="5" width="1.28515625" customWidth="1"/>
    <col min="6" max="6" width="1.42578125" customWidth="1"/>
    <col min="7" max="7" width="25.140625" customWidth="1"/>
    <col min="8" max="8" width="8.28515625" customWidth="1"/>
    <col min="9" max="9" width="0.85546875" customWidth="1"/>
  </cols>
  <sheetData>
    <row r="1" spans="1:212" ht="59.25" customHeight="1">
      <c r="B1" s="5"/>
      <c r="D1" s="5"/>
      <c r="E1" s="5"/>
      <c r="F1" s="17"/>
      <c r="G1" s="17"/>
      <c r="H1" s="17"/>
      <c r="I1" s="17"/>
      <c r="J1" s="17"/>
      <c r="K1" s="17"/>
      <c r="L1" s="17"/>
      <c r="M1" s="17"/>
      <c r="N1" s="17"/>
      <c r="O1" s="17"/>
      <c r="P1" s="17"/>
      <c r="Q1" s="17"/>
      <c r="R1" s="17"/>
      <c r="S1" s="17"/>
      <c r="T1" s="17"/>
      <c r="U1" s="17"/>
      <c r="V1" s="17"/>
      <c r="W1" s="17"/>
      <c r="X1" s="17"/>
      <c r="Y1" s="17"/>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row>
    <row r="2" spans="1:212" ht="28.5" hidden="1" customHeight="1">
      <c r="A2" s="5"/>
      <c r="B2" s="5"/>
      <c r="C2" s="16" t="s">
        <v>7</v>
      </c>
      <c r="D2" s="5"/>
      <c r="E2" s="5"/>
      <c r="F2" s="17"/>
      <c r="G2" s="17"/>
      <c r="H2" s="17"/>
      <c r="I2" s="17"/>
      <c r="J2" s="17"/>
      <c r="K2" s="17"/>
      <c r="L2" s="17"/>
      <c r="M2" s="17"/>
      <c r="N2" s="17"/>
      <c r="O2" s="17"/>
      <c r="P2" s="17"/>
      <c r="Q2" s="17"/>
      <c r="R2" s="17"/>
      <c r="S2" s="17"/>
      <c r="T2" s="17"/>
      <c r="U2" s="17"/>
      <c r="V2" s="17"/>
      <c r="W2" s="17"/>
      <c r="X2" s="17"/>
      <c r="Y2" s="17"/>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row>
    <row r="3" spans="1:212" ht="42.75" customHeight="1">
      <c r="A3" s="5"/>
      <c r="B3" s="5"/>
      <c r="C3" s="75" t="str">
        <f>IF(OR(AND(D4&lt;=10000,isDistributed="Yes",isConsolidationRequired="No",D4&gt;=20),(AND(D4&lt;=10000,isDistributed="No",isConsolidationRequired="No",D4&gt;=5)),((AND(D4&lt;=10000,isDistributed="No",isConsolidationRequired="Yes",D4&gt;=10))),(((AND(D4&lt;=10000,isDistributed="Yes",isConsolidationRequired="Yes",D4&gt;=40)))))," ","Error: The displayed minimum journal size has exceeded the minimum or maximum journal size limitations. Please reconfigure, the displayed size is not supported.")</f>
        <v xml:space="preserve"> </v>
      </c>
      <c r="D3" s="76"/>
      <c r="E3" s="77"/>
      <c r="F3" s="17"/>
      <c r="G3" s="17"/>
      <c r="H3" s="17"/>
      <c r="I3" s="17"/>
      <c r="J3" s="17"/>
      <c r="K3" s="17"/>
      <c r="L3" s="17"/>
      <c r="M3" s="17"/>
      <c r="N3" s="17"/>
      <c r="O3" s="17"/>
      <c r="P3" s="17"/>
      <c r="Q3" s="17"/>
      <c r="R3" s="17"/>
      <c r="S3" s="17"/>
      <c r="T3" s="17"/>
      <c r="U3" s="17"/>
      <c r="V3" s="17"/>
      <c r="W3" s="17"/>
      <c r="X3" s="17"/>
      <c r="Y3" s="17"/>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row>
    <row r="4" spans="1:212" ht="37.5" customHeight="1">
      <c r="A4" s="12"/>
      <c r="B4" s="5"/>
      <c r="C4" s="72" t="s">
        <v>67</v>
      </c>
      <c r="D4" s="71">
        <f>SpaceForMarkingAndReplication+ioRatePerHour*(PW+DailyConsolidationsInHours+WeeklyConsolidationsInHours+monthlyConsolidationsInHours)/spaceLessConsolidation/spaceAfterIRandTCP*spaceAfterCompression</f>
        <v>46.178571428571431</v>
      </c>
      <c r="E4" s="70"/>
      <c r="F4" s="5"/>
      <c r="G4" s="5"/>
      <c r="H4" s="5"/>
      <c r="I4" s="5"/>
      <c r="J4" s="5"/>
      <c r="K4" s="5"/>
      <c r="L4" s="5"/>
      <c r="M4" s="5"/>
      <c r="N4" s="5"/>
      <c r="O4" s="5"/>
      <c r="P4" s="5"/>
      <c r="Q4" s="5"/>
      <c r="R4" s="5"/>
      <c r="S4" s="5"/>
      <c r="T4" s="5"/>
      <c r="U4" s="5"/>
      <c r="V4" s="5"/>
      <c r="W4" s="5"/>
      <c r="X4" s="5"/>
      <c r="Y4" s="5"/>
    </row>
    <row r="5" spans="1:212" ht="2.25" customHeight="1">
      <c r="A5" s="12"/>
      <c r="B5" s="5"/>
      <c r="C5" s="5"/>
      <c r="D5" s="5"/>
      <c r="E5" s="5"/>
      <c r="F5" s="5"/>
      <c r="G5" s="5"/>
      <c r="H5" s="5"/>
      <c r="I5" s="5"/>
      <c r="J5" s="5"/>
      <c r="K5" s="5"/>
      <c r="L5" s="5"/>
      <c r="M5" s="5"/>
      <c r="N5" s="5"/>
      <c r="O5" s="5"/>
      <c r="P5" s="5"/>
      <c r="Q5" s="5"/>
      <c r="R5" s="5"/>
      <c r="S5" s="5"/>
      <c r="T5" s="5"/>
      <c r="U5" s="5"/>
      <c r="V5" s="5"/>
      <c r="W5" s="5"/>
      <c r="X5" s="5"/>
      <c r="Y5" s="5"/>
    </row>
    <row r="6" spans="1:212" s="3" customFormat="1" ht="15.75" customHeight="1">
      <c r="A6" s="15" t="s">
        <v>3</v>
      </c>
      <c r="B6" s="5"/>
      <c r="C6" s="14" t="s">
        <v>13</v>
      </c>
      <c r="D6" s="47">
        <v>0.2</v>
      </c>
      <c r="E6" s="55"/>
      <c r="F6" s="21"/>
      <c r="J6" s="17"/>
      <c r="K6" s="17"/>
      <c r="L6" s="17"/>
      <c r="M6" s="17"/>
      <c r="N6" s="17"/>
      <c r="O6" s="17"/>
      <c r="P6" s="17"/>
      <c r="Q6" s="17"/>
      <c r="R6" s="17"/>
      <c r="S6" s="17"/>
      <c r="T6" s="17"/>
      <c r="U6" s="17"/>
      <c r="V6" s="17"/>
      <c r="W6" s="17"/>
      <c r="X6" s="17"/>
      <c r="Y6" s="17"/>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row>
    <row r="7" spans="1:212" s="1" customFormat="1" ht="20.25" customHeight="1">
      <c r="A7" s="7" t="s">
        <v>10</v>
      </c>
      <c r="B7" s="5"/>
      <c r="C7" s="14" t="s">
        <v>66</v>
      </c>
      <c r="D7" s="48" t="s">
        <v>34</v>
      </c>
      <c r="E7" s="59"/>
      <c r="F7" s="22"/>
      <c r="G7" s="5"/>
      <c r="H7" s="18"/>
      <c r="I7" s="18"/>
      <c r="J7" s="18"/>
      <c r="K7" s="18"/>
      <c r="L7" s="18"/>
      <c r="M7" s="18"/>
      <c r="N7" s="18"/>
      <c r="O7" s="18"/>
      <c r="P7" s="18"/>
      <c r="Q7" s="18"/>
      <c r="R7" s="18"/>
      <c r="S7" s="18"/>
      <c r="T7" s="18"/>
      <c r="U7" s="18"/>
      <c r="V7" s="18"/>
      <c r="W7" s="18"/>
      <c r="X7" s="18"/>
      <c r="Y7" s="1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row>
    <row r="8" spans="1:212" s="1" customFormat="1" ht="18.75">
      <c r="A8" s="6" t="s">
        <v>6</v>
      </c>
      <c r="B8" s="5"/>
      <c r="C8" s="14" t="s">
        <v>11</v>
      </c>
      <c r="D8" s="47">
        <v>0</v>
      </c>
      <c r="E8" s="55"/>
      <c r="F8" s="21"/>
      <c r="G8" s="18"/>
      <c r="H8" s="18"/>
      <c r="I8" s="18"/>
      <c r="J8" s="18"/>
      <c r="K8" s="18"/>
      <c r="L8" s="18"/>
      <c r="M8" s="18"/>
      <c r="N8" s="18"/>
      <c r="O8" s="18"/>
      <c r="P8" s="18"/>
      <c r="Q8" s="18"/>
      <c r="R8" s="18"/>
      <c r="S8" s="18"/>
      <c r="T8" s="18"/>
      <c r="U8" s="18"/>
      <c r="V8" s="18"/>
      <c r="W8" s="18"/>
      <c r="X8" s="18"/>
      <c r="Y8" s="1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row>
    <row r="9" spans="1:212" s="1" customFormat="1" ht="18.75">
      <c r="A9" s="6" t="s">
        <v>5</v>
      </c>
      <c r="B9" s="5"/>
      <c r="C9" s="14" t="s">
        <v>8</v>
      </c>
      <c r="D9" s="49">
        <v>0.5</v>
      </c>
      <c r="E9" s="60"/>
      <c r="F9" s="22"/>
      <c r="G9" s="18"/>
      <c r="H9" s="18"/>
      <c r="I9" s="18"/>
      <c r="J9" s="18"/>
      <c r="K9" s="18"/>
      <c r="L9" s="18"/>
      <c r="M9" s="18"/>
      <c r="N9" s="18"/>
      <c r="O9" s="18"/>
      <c r="P9" s="18"/>
      <c r="Q9" s="18"/>
      <c r="R9" s="18"/>
      <c r="S9" s="18"/>
      <c r="T9" s="18"/>
      <c r="U9" s="18"/>
      <c r="V9" s="18"/>
      <c r="W9" s="18"/>
      <c r="X9" s="18"/>
      <c r="Y9" s="1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row>
    <row r="10" spans="1:212" s="1" customFormat="1" ht="18.75">
      <c r="A10" s="6" t="s">
        <v>0</v>
      </c>
      <c r="B10" s="5"/>
      <c r="C10" s="14" t="s">
        <v>50</v>
      </c>
      <c r="D10" s="49">
        <v>12</v>
      </c>
      <c r="E10" s="60"/>
      <c r="F10" s="22"/>
      <c r="G10" s="18"/>
      <c r="H10" s="18"/>
      <c r="I10" s="18"/>
      <c r="J10" s="18"/>
      <c r="K10" s="18"/>
      <c r="L10" s="18"/>
      <c r="M10" s="18"/>
      <c r="N10" s="18"/>
      <c r="O10" s="18"/>
      <c r="P10" s="18"/>
      <c r="Q10" s="18"/>
      <c r="R10" s="18"/>
      <c r="S10" s="18"/>
      <c r="T10" s="18"/>
      <c r="U10" s="18"/>
      <c r="V10" s="18"/>
      <c r="W10" s="18"/>
      <c r="X10" s="18"/>
      <c r="Y10" s="1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row>
    <row r="11" spans="1:212" s="3" customFormat="1" ht="15.75">
      <c r="A11" s="15">
        <v>0.25</v>
      </c>
      <c r="B11" s="5"/>
      <c r="C11" s="14" t="s">
        <v>32</v>
      </c>
      <c r="D11" s="48" t="s">
        <v>34</v>
      </c>
      <c r="E11" s="59"/>
      <c r="F11" s="20"/>
      <c r="G11" s="5"/>
      <c r="H11" s="17"/>
      <c r="I11" s="17"/>
      <c r="J11" s="17"/>
      <c r="K11" s="17"/>
      <c r="L11" s="17"/>
      <c r="M11" s="17"/>
      <c r="N11" s="17"/>
      <c r="O11" s="17"/>
      <c r="P11" s="17"/>
      <c r="Q11" s="17"/>
      <c r="R11" s="17"/>
      <c r="S11" s="17"/>
      <c r="T11" s="17"/>
      <c r="U11" s="17"/>
      <c r="V11" s="17"/>
      <c r="W11" s="17"/>
      <c r="X11" s="17"/>
      <c r="Y11" s="17"/>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row>
    <row r="12" spans="1:212" ht="6" customHeight="1">
      <c r="A12" s="4"/>
      <c r="B12" s="5"/>
      <c r="F12" s="5"/>
      <c r="G12" s="5"/>
      <c r="H12" s="5"/>
      <c r="I12" s="5"/>
      <c r="J12" s="5"/>
      <c r="K12" s="5"/>
      <c r="L12" s="5"/>
      <c r="M12" s="5"/>
      <c r="N12" s="5"/>
      <c r="O12" s="5"/>
      <c r="P12" s="5"/>
      <c r="Q12" s="5"/>
      <c r="R12" s="5"/>
      <c r="S12" s="5"/>
      <c r="T12" s="5"/>
      <c r="U12" s="5"/>
      <c r="V12" s="5"/>
      <c r="W12" s="5"/>
      <c r="X12" s="5"/>
      <c r="Y12" s="5"/>
    </row>
    <row r="13" spans="1:212" s="2" customFormat="1" hidden="1">
      <c r="A13" s="6" t="s">
        <v>1</v>
      </c>
      <c r="B13" s="5"/>
      <c r="C13" s="42" t="s">
        <v>1</v>
      </c>
      <c r="D13" s="11">
        <v>0.3</v>
      </c>
      <c r="E13" s="11"/>
      <c r="F13" s="21"/>
      <c r="G13" s="17"/>
      <c r="H13" s="17"/>
      <c r="I13" s="17"/>
      <c r="J13" s="17"/>
      <c r="K13" s="17"/>
      <c r="L13" s="17"/>
      <c r="M13" s="17"/>
      <c r="N13" s="17"/>
      <c r="O13" s="17"/>
      <c r="P13" s="17"/>
      <c r="Q13" s="17"/>
      <c r="R13" s="17"/>
      <c r="S13" s="17"/>
      <c r="T13" s="17"/>
      <c r="U13" s="17"/>
      <c r="V13" s="17"/>
      <c r="W13" s="17"/>
      <c r="X13" s="17"/>
      <c r="Y13" s="17"/>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row>
    <row r="14" spans="1:212" s="2" customFormat="1" hidden="1">
      <c r="A14" s="6" t="s">
        <v>2</v>
      </c>
      <c r="B14" s="5"/>
      <c r="C14" s="42" t="s">
        <v>2</v>
      </c>
      <c r="D14" s="11">
        <v>0.3</v>
      </c>
      <c r="E14" s="11"/>
      <c r="F14" s="21"/>
      <c r="G14" s="17"/>
      <c r="H14" s="17"/>
      <c r="I14" s="17"/>
      <c r="J14" s="17"/>
      <c r="K14" s="17"/>
      <c r="L14" s="17"/>
      <c r="M14" s="17"/>
      <c r="N14" s="17"/>
      <c r="O14" s="17"/>
      <c r="P14" s="17"/>
      <c r="Q14" s="17"/>
      <c r="R14" s="17"/>
      <c r="S14" s="17"/>
      <c r="T14" s="17"/>
      <c r="U14" s="17"/>
      <c r="V14" s="17"/>
      <c r="W14" s="17"/>
      <c r="X14" s="17"/>
      <c r="Y14" s="17"/>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row>
    <row r="15" spans="1:212" s="2" customFormat="1" hidden="1">
      <c r="A15" s="6" t="s">
        <v>4</v>
      </c>
      <c r="B15" s="5"/>
      <c r="C15" s="42" t="s">
        <v>4</v>
      </c>
      <c r="D15" s="11">
        <v>0.3</v>
      </c>
      <c r="E15" s="11"/>
      <c r="F15" s="21"/>
      <c r="G15" s="17"/>
      <c r="H15" s="17"/>
      <c r="I15" s="17"/>
      <c r="J15" s="17"/>
      <c r="K15" s="17"/>
      <c r="L15" s="17"/>
      <c r="M15" s="17"/>
      <c r="N15" s="17"/>
      <c r="O15" s="17"/>
      <c r="P15" s="17"/>
      <c r="Q15" s="17"/>
      <c r="R15" s="17"/>
      <c r="S15" s="17"/>
      <c r="T15" s="17"/>
      <c r="U15" s="17"/>
      <c r="V15" s="17"/>
      <c r="W15" s="17"/>
      <c r="X15" s="17"/>
      <c r="Y15" s="17"/>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row>
    <row r="16" spans="1:212" s="3" customFormat="1" hidden="1">
      <c r="A16" s="15">
        <v>0.1</v>
      </c>
      <c r="B16" s="5"/>
      <c r="C16" s="42" t="s">
        <v>44</v>
      </c>
      <c r="D16" s="11">
        <v>0.1</v>
      </c>
      <c r="E16" s="11"/>
      <c r="F16" s="17"/>
      <c r="G16" s="17"/>
      <c r="H16" s="17"/>
      <c r="I16" s="17"/>
      <c r="J16" s="17"/>
      <c r="K16" s="17"/>
      <c r="L16" s="17"/>
      <c r="M16" s="17"/>
      <c r="N16" s="17"/>
      <c r="O16" s="17"/>
      <c r="P16" s="17"/>
      <c r="Q16" s="17"/>
      <c r="R16" s="17"/>
      <c r="S16" s="17"/>
      <c r="T16" s="17"/>
      <c r="U16" s="17"/>
      <c r="V16" s="17"/>
      <c r="W16" s="17"/>
      <c r="X16" s="17"/>
      <c r="Y16" s="17"/>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row>
    <row r="17" spans="1:212" s="3" customFormat="1" ht="15.75" hidden="1" customHeight="1">
      <c r="A17" s="7" t="s">
        <v>9</v>
      </c>
      <c r="B17" s="5"/>
      <c r="C17" s="42" t="s">
        <v>45</v>
      </c>
      <c r="D17" s="11">
        <v>1.5</v>
      </c>
      <c r="E17" s="11"/>
      <c r="F17" s="17"/>
      <c r="G17" s="5"/>
      <c r="H17" s="17"/>
      <c r="I17" s="17"/>
      <c r="J17" s="17"/>
      <c r="K17" s="17"/>
      <c r="L17" s="17"/>
      <c r="M17" s="17"/>
      <c r="N17" s="17"/>
      <c r="O17" s="17"/>
      <c r="P17" s="17"/>
      <c r="Q17" s="17"/>
      <c r="R17" s="17"/>
      <c r="S17" s="17"/>
      <c r="T17" s="17"/>
      <c r="U17" s="17"/>
      <c r="V17" s="17"/>
      <c r="W17" s="17"/>
      <c r="X17" s="17"/>
      <c r="Y17" s="17"/>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row>
    <row r="18" spans="1:212" hidden="1">
      <c r="A18" s="4"/>
      <c r="B18" s="5"/>
      <c r="C18" s="42" t="s">
        <v>30</v>
      </c>
      <c r="D18" s="11">
        <f>IF(isDistributed="No",basePersistentSize,basePersistentSize*4)</f>
        <v>6</v>
      </c>
      <c r="E18" s="11"/>
      <c r="F18" s="5"/>
      <c r="G18" s="5"/>
      <c r="H18" s="5"/>
      <c r="I18" s="5"/>
      <c r="J18" s="5"/>
      <c r="K18" s="5"/>
      <c r="L18" s="5"/>
      <c r="M18" s="5"/>
      <c r="N18" s="5"/>
      <c r="O18" s="5"/>
      <c r="P18" s="5"/>
      <c r="Q18" s="5"/>
      <c r="R18" s="5"/>
      <c r="S18" s="5"/>
      <c r="T18" s="5"/>
      <c r="U18" s="5"/>
      <c r="V18" s="5"/>
      <c r="W18" s="5"/>
      <c r="X18" s="5"/>
      <c r="Y18" s="5"/>
    </row>
    <row r="19" spans="1:212" hidden="1">
      <c r="A19" s="4"/>
      <c r="B19" s="5"/>
      <c r="C19" s="42" t="s">
        <v>36</v>
      </c>
      <c r="D19" s="11">
        <f>ioRate*(60*60/1024)</f>
        <v>1.7578125</v>
      </c>
      <c r="E19" s="11"/>
      <c r="F19" s="5"/>
      <c r="G19" s="5"/>
      <c r="H19" s="5"/>
      <c r="I19" s="5"/>
      <c r="J19" s="5"/>
      <c r="K19" s="5"/>
      <c r="L19" s="5"/>
      <c r="M19" s="5"/>
      <c r="N19" s="5"/>
      <c r="O19" s="5"/>
      <c r="P19" s="5"/>
      <c r="Q19" s="5"/>
      <c r="R19" s="5"/>
      <c r="S19" s="5"/>
      <c r="T19" s="5"/>
      <c r="U19" s="5"/>
      <c r="V19" s="5"/>
      <c r="W19" s="5"/>
      <c r="X19" s="5"/>
      <c r="Y19" s="5"/>
    </row>
    <row r="20" spans="1:212" hidden="1">
      <c r="A20" s="4"/>
      <c r="B20" s="5"/>
      <c r="C20" s="42" t="s">
        <v>0</v>
      </c>
      <c r="D20" s="11">
        <f>PW</f>
        <v>12</v>
      </c>
      <c r="E20" s="11"/>
      <c r="F20" s="5"/>
      <c r="G20" s="5"/>
      <c r="H20" s="5"/>
      <c r="I20" s="5"/>
      <c r="J20" s="5"/>
      <c r="K20" s="5"/>
      <c r="L20" s="5"/>
      <c r="M20" s="5"/>
      <c r="N20" s="5"/>
      <c r="O20" s="5"/>
      <c r="P20" s="5"/>
      <c r="Q20" s="5"/>
      <c r="R20" s="5"/>
      <c r="S20" s="5"/>
      <c r="T20" s="5"/>
      <c r="U20" s="5"/>
      <c r="V20" s="5"/>
      <c r="W20" s="5"/>
      <c r="X20" s="5"/>
      <c r="Y20" s="5"/>
    </row>
    <row r="21" spans="1:212" hidden="1">
      <c r="A21" s="4"/>
      <c r="B21" s="5"/>
      <c r="C21" s="42" t="s">
        <v>37</v>
      </c>
      <c r="D21" s="11">
        <f>IF(BD&gt;0,(24+(BD-1)*24*(1-LD)),0)</f>
        <v>0</v>
      </c>
      <c r="E21" s="11"/>
      <c r="F21" s="5"/>
      <c r="G21" s="5"/>
      <c r="H21" s="5"/>
      <c r="I21" s="5"/>
      <c r="J21" s="5"/>
      <c r="K21" s="5"/>
      <c r="L21" s="5"/>
      <c r="M21" s="5"/>
      <c r="N21" s="5"/>
      <c r="O21" s="5"/>
      <c r="P21" s="5"/>
      <c r="Q21" s="5"/>
      <c r="R21" s="5"/>
      <c r="S21" s="5"/>
      <c r="T21" s="5"/>
      <c r="U21" s="5"/>
      <c r="V21" s="5"/>
      <c r="W21" s="5"/>
      <c r="X21" s="5"/>
      <c r="Y21" s="5"/>
    </row>
    <row r="22" spans="1:212" hidden="1">
      <c r="A22" s="4"/>
      <c r="B22" s="5"/>
      <c r="C22" s="42" t="s">
        <v>38</v>
      </c>
      <c r="D22" s="11">
        <f>IF(BW&gt;0,7*24*(1-LD)+(BW-1)*7*24*(1-LW)*(1-LD),0)</f>
        <v>0</v>
      </c>
      <c r="E22" s="11"/>
      <c r="F22" s="5"/>
      <c r="G22" s="5"/>
      <c r="H22" s="5"/>
      <c r="I22" s="5"/>
      <c r="J22" s="5"/>
      <c r="K22" s="5"/>
      <c r="L22" s="5"/>
      <c r="M22" s="5"/>
      <c r="N22" s="5"/>
      <c r="O22" s="5"/>
      <c r="P22" s="5"/>
      <c r="Q22" s="5"/>
      <c r="R22" s="5"/>
      <c r="S22" s="5"/>
      <c r="T22" s="5"/>
      <c r="U22" s="5"/>
      <c r="V22" s="5"/>
      <c r="W22" s="5"/>
      <c r="X22" s="5"/>
      <c r="Y22" s="5"/>
    </row>
    <row r="23" spans="1:212" hidden="1">
      <c r="A23" s="4"/>
      <c r="B23" s="5"/>
      <c r="C23" s="42" t="s">
        <v>39</v>
      </c>
      <c r="D23" s="11">
        <f>IF(BM&gt;0,4*7*24*(1-LW)*(1-LD)+(BM-1)*4*7*24*(1-LM)*(1-LW)*(1-LD),0)</f>
        <v>0</v>
      </c>
      <c r="E23" s="11"/>
      <c r="F23" s="5"/>
      <c r="G23" s="5"/>
      <c r="H23" s="5"/>
      <c r="I23" s="5"/>
      <c r="J23" s="5"/>
      <c r="K23" s="5"/>
      <c r="L23" s="5"/>
      <c r="M23" s="5"/>
      <c r="N23" s="5"/>
      <c r="O23" s="5"/>
      <c r="P23" s="5"/>
      <c r="Q23" s="5"/>
      <c r="R23" s="5"/>
      <c r="S23" s="5"/>
      <c r="T23" s="5"/>
      <c r="U23" s="5"/>
      <c r="V23" s="5"/>
      <c r="W23" s="5"/>
      <c r="X23" s="5"/>
      <c r="Y23" s="5"/>
    </row>
    <row r="24" spans="1:212" hidden="1">
      <c r="A24" s="4"/>
      <c r="B24" s="5"/>
      <c r="C24" s="42" t="s">
        <v>40</v>
      </c>
      <c r="D24" s="24">
        <f>IF(isConsolidationRequired="Yes",0.25,0)</f>
        <v>0.25</v>
      </c>
      <c r="E24" s="24"/>
      <c r="F24" s="5"/>
      <c r="G24" s="5"/>
      <c r="H24" s="5"/>
      <c r="I24" s="5"/>
      <c r="J24" s="5"/>
      <c r="K24" s="5"/>
      <c r="L24" s="5"/>
      <c r="M24" s="5"/>
      <c r="N24" s="5"/>
      <c r="O24" s="5"/>
      <c r="P24" s="5"/>
      <c r="Q24" s="5"/>
      <c r="R24" s="5"/>
      <c r="S24" s="5"/>
      <c r="T24" s="5"/>
      <c r="U24" s="5"/>
      <c r="V24" s="5"/>
      <c r="W24" s="5"/>
      <c r="X24" s="5"/>
      <c r="Y24" s="5"/>
    </row>
    <row r="25" spans="1:212" hidden="1">
      <c r="A25" s="4"/>
      <c r="B25" s="5"/>
      <c r="C25" s="42" t="s">
        <v>41</v>
      </c>
      <c r="D25" s="11">
        <f>(1-isConsolidationEnabled)</f>
        <v>0.75</v>
      </c>
      <c r="E25" s="11"/>
      <c r="F25" s="5"/>
      <c r="G25" s="5"/>
      <c r="H25" s="5"/>
      <c r="I25" s="5"/>
      <c r="J25" s="5"/>
      <c r="K25" s="5"/>
      <c r="L25" s="5"/>
      <c r="M25" s="5"/>
      <c r="N25" s="5"/>
      <c r="O25" s="5"/>
      <c r="P25" s="5"/>
      <c r="Q25" s="5"/>
      <c r="R25" s="5"/>
      <c r="S25" s="5"/>
      <c r="T25" s="5"/>
      <c r="U25" s="5"/>
      <c r="V25" s="5"/>
      <c r="W25" s="5"/>
      <c r="X25" s="5"/>
      <c r="Y25" s="5"/>
    </row>
    <row r="26" spans="1:212" hidden="1">
      <c r="A26" s="4"/>
      <c r="B26" s="5"/>
      <c r="C26" s="42" t="s">
        <v>42</v>
      </c>
      <c r="D26" s="40">
        <f>(1-InstantRecoveryStream-IA)</f>
        <v>0.7</v>
      </c>
      <c r="E26" s="40"/>
      <c r="F26" s="5"/>
      <c r="G26" s="5"/>
      <c r="H26" s="5"/>
      <c r="I26" s="5"/>
      <c r="J26" s="5"/>
      <c r="K26" s="5"/>
      <c r="L26" s="5"/>
      <c r="M26" s="5"/>
      <c r="N26" s="5"/>
      <c r="O26" s="5"/>
      <c r="P26" s="5"/>
      <c r="Q26" s="5"/>
      <c r="R26" s="5"/>
      <c r="S26" s="5"/>
      <c r="T26" s="5"/>
      <c r="U26" s="5"/>
      <c r="V26" s="5"/>
      <c r="W26" s="5"/>
      <c r="X26" s="5"/>
      <c r="Y26" s="5"/>
    </row>
    <row r="27" spans="1:212" hidden="1">
      <c r="A27" s="4"/>
      <c r="B27" s="5"/>
      <c r="C27" s="42" t="s">
        <v>43</v>
      </c>
      <c r="D27" s="40">
        <f>1-D8</f>
        <v>1</v>
      </c>
      <c r="E27" s="40"/>
      <c r="F27" s="5"/>
      <c r="G27" s="5"/>
      <c r="H27" s="5"/>
      <c r="I27" s="5"/>
      <c r="J27" s="5"/>
      <c r="K27" s="5"/>
      <c r="L27" s="5"/>
      <c r="M27" s="5"/>
      <c r="N27" s="5"/>
      <c r="O27" s="5"/>
      <c r="P27" s="5"/>
      <c r="Q27" s="5"/>
      <c r="R27" s="5"/>
      <c r="S27" s="5"/>
      <c r="T27" s="5"/>
      <c r="U27" s="5"/>
      <c r="V27" s="5"/>
      <c r="W27" s="5"/>
      <c r="X27" s="5"/>
      <c r="Y27" s="5"/>
    </row>
    <row r="28" spans="1:212" ht="6" customHeight="1">
      <c r="A28" s="5"/>
      <c r="B28" s="5"/>
      <c r="C28" s="5"/>
      <c r="D28" s="5"/>
      <c r="E28" s="5"/>
      <c r="F28" s="5"/>
      <c r="G28" s="5"/>
    </row>
    <row r="29" spans="1:212">
      <c r="A29" s="5"/>
      <c r="B29" s="5"/>
      <c r="C29" s="67" t="s">
        <v>60</v>
      </c>
      <c r="D29" s="68"/>
      <c r="E29" s="69"/>
      <c r="F29" s="5"/>
      <c r="G29" s="5"/>
    </row>
    <row r="30" spans="1:212" ht="2.25" customHeight="1">
      <c r="A30" s="5"/>
      <c r="B30" s="5"/>
      <c r="C30" s="17"/>
      <c r="D30" s="17"/>
      <c r="E30" s="63"/>
      <c r="F30" s="5"/>
      <c r="G30" s="5"/>
    </row>
    <row r="31" spans="1:212" ht="15.75" customHeight="1">
      <c r="A31" s="5"/>
      <c r="B31" s="5"/>
      <c r="C31" s="14" t="s">
        <v>61</v>
      </c>
      <c r="D31" s="49">
        <v>0</v>
      </c>
      <c r="E31" s="60"/>
      <c r="F31" s="5"/>
      <c r="G31" s="5"/>
    </row>
    <row r="32" spans="1:212" ht="15.75" customHeight="1">
      <c r="A32" s="5"/>
      <c r="B32" s="5"/>
      <c r="C32" s="14" t="s">
        <v>62</v>
      </c>
      <c r="D32" s="49">
        <v>0</v>
      </c>
      <c r="E32" s="60"/>
      <c r="F32" s="5"/>
    </row>
    <row r="33" spans="1:7" ht="15.75" customHeight="1">
      <c r="A33" s="5"/>
      <c r="B33" s="5"/>
      <c r="C33" s="14" t="s">
        <v>63</v>
      </c>
      <c r="D33" s="49">
        <v>0</v>
      </c>
      <c r="E33" s="60"/>
      <c r="F33" s="5"/>
    </row>
    <row r="34" spans="1:7" ht="30" customHeight="1">
      <c r="A34" s="5"/>
      <c r="B34" s="5"/>
      <c r="C34" s="16" t="s">
        <v>78</v>
      </c>
      <c r="D34" s="5"/>
      <c r="E34" s="5"/>
      <c r="F34" s="5"/>
    </row>
    <row r="35" spans="1:7">
      <c r="A35" s="5"/>
      <c r="B35" s="5"/>
      <c r="C35" s="5" t="s">
        <v>65</v>
      </c>
      <c r="D35" s="5"/>
      <c r="E35" s="5"/>
      <c r="F35" s="5"/>
    </row>
    <row r="36" spans="1:7">
      <c r="A36" s="5"/>
      <c r="B36" s="5"/>
      <c r="C36" s="5" t="s">
        <v>18</v>
      </c>
      <c r="D36" s="5"/>
      <c r="E36" s="5"/>
      <c r="F36" s="5"/>
      <c r="G36" s="5"/>
    </row>
    <row r="37" spans="1:7">
      <c r="A37" s="5"/>
      <c r="B37" s="5"/>
      <c r="C37" s="5" t="s">
        <v>70</v>
      </c>
      <c r="D37" s="5"/>
      <c r="E37" s="5"/>
      <c r="F37" s="5"/>
      <c r="G37" s="5"/>
    </row>
    <row r="38" spans="1:7">
      <c r="A38" s="5"/>
      <c r="B38" s="5"/>
      <c r="C38" s="81" t="s">
        <v>72</v>
      </c>
      <c r="D38" s="5"/>
      <c r="E38" s="5"/>
      <c r="F38" s="5"/>
      <c r="G38" s="5"/>
    </row>
    <row r="40" spans="1:7">
      <c r="A40" s="5"/>
      <c r="B40" s="5"/>
      <c r="C40" s="5"/>
      <c r="D40" s="5"/>
      <c r="E40" s="5"/>
      <c r="F40" s="5"/>
      <c r="G40" s="5"/>
    </row>
    <row r="41" spans="1:7">
      <c r="A41" s="5"/>
      <c r="B41" s="5"/>
      <c r="C41" s="5"/>
      <c r="D41" s="5"/>
      <c r="E41" s="5"/>
      <c r="F41" s="5"/>
      <c r="G41" s="5"/>
    </row>
    <row r="42" spans="1:7">
      <c r="A42" s="5"/>
      <c r="B42" s="5"/>
      <c r="C42" s="5"/>
      <c r="D42" s="5"/>
      <c r="E42" s="5"/>
      <c r="F42" s="5"/>
      <c r="G42" s="5"/>
    </row>
    <row r="43" spans="1:7">
      <c r="A43" s="5"/>
      <c r="B43" s="5"/>
      <c r="C43" s="5"/>
      <c r="D43" s="5"/>
      <c r="E43" s="5"/>
      <c r="F43" s="5"/>
      <c r="G43" s="5"/>
    </row>
    <row r="44" spans="1:7">
      <c r="A44" s="5"/>
      <c r="B44" s="5"/>
      <c r="C44" s="5"/>
      <c r="D44" s="5"/>
      <c r="E44" s="5"/>
      <c r="F44" s="5"/>
      <c r="G44" s="5"/>
    </row>
    <row r="45" spans="1:7">
      <c r="A45" s="5"/>
      <c r="B45" s="5"/>
      <c r="C45" s="5"/>
      <c r="D45" s="5"/>
      <c r="E45" s="5"/>
      <c r="F45" s="5"/>
      <c r="G45" s="5"/>
    </row>
    <row r="46" spans="1:7">
      <c r="A46" s="5"/>
      <c r="B46" s="5"/>
      <c r="C46" s="5"/>
      <c r="D46" s="5"/>
      <c r="E46" s="5"/>
      <c r="F46" s="5"/>
      <c r="G46" s="5"/>
    </row>
    <row r="47" spans="1:7">
      <c r="A47" s="5"/>
      <c r="B47" s="5"/>
      <c r="C47" s="5"/>
      <c r="D47" s="5"/>
      <c r="E47" s="5"/>
      <c r="F47" s="5"/>
      <c r="G47" s="5"/>
    </row>
    <row r="48" spans="1:7">
      <c r="A48" s="5"/>
      <c r="B48" s="5"/>
      <c r="C48" s="5"/>
      <c r="D48" s="5"/>
      <c r="E48" s="5"/>
      <c r="F48" s="5"/>
      <c r="G48" s="5"/>
    </row>
    <row r="49" spans="1:7">
      <c r="A49" s="5"/>
      <c r="B49" s="5"/>
      <c r="C49" s="5"/>
      <c r="D49" s="5"/>
      <c r="E49" s="5"/>
      <c r="F49" s="5"/>
      <c r="G49" s="5"/>
    </row>
    <row r="50" spans="1:7">
      <c r="A50" s="5"/>
      <c r="B50" s="5"/>
      <c r="C50" s="5"/>
      <c r="D50" s="5"/>
      <c r="E50" s="5"/>
      <c r="F50" s="5"/>
      <c r="G50" s="5"/>
    </row>
    <row r="51" spans="1:7">
      <c r="A51" s="5"/>
      <c r="B51" s="5"/>
      <c r="C51" s="5"/>
      <c r="D51" s="5"/>
      <c r="E51" s="5"/>
      <c r="F51" s="5"/>
      <c r="G51" s="5"/>
    </row>
    <row r="52" spans="1:7">
      <c r="A52" s="5"/>
      <c r="B52" s="5"/>
      <c r="C52" s="5"/>
      <c r="D52" s="5"/>
      <c r="E52" s="5"/>
      <c r="F52" s="5"/>
      <c r="G52" s="5"/>
    </row>
    <row r="53" spans="1:7">
      <c r="A53" s="5"/>
      <c r="B53" s="5"/>
      <c r="C53" s="5"/>
      <c r="D53" s="5"/>
      <c r="E53" s="5"/>
      <c r="F53" s="5"/>
      <c r="G53" s="5"/>
    </row>
    <row r="54" spans="1:7">
      <c r="A54" s="5"/>
      <c r="B54" s="5"/>
      <c r="C54" s="5"/>
      <c r="D54" s="5"/>
      <c r="E54" s="5"/>
      <c r="F54" s="5"/>
      <c r="G54" s="5"/>
    </row>
    <row r="55" spans="1:7">
      <c r="A55" s="5"/>
      <c r="B55" s="5"/>
      <c r="C55" s="5"/>
      <c r="D55" s="5"/>
      <c r="E55" s="5"/>
      <c r="F55" s="5"/>
      <c r="G55" s="5"/>
    </row>
    <row r="56" spans="1:7">
      <c r="A56" s="5"/>
      <c r="B56" s="5"/>
      <c r="C56" s="5"/>
      <c r="D56" s="5"/>
      <c r="E56" s="5"/>
      <c r="F56" s="5"/>
      <c r="G56" s="5"/>
    </row>
    <row r="57" spans="1:7">
      <c r="A57" s="5"/>
      <c r="B57" s="5"/>
      <c r="C57" s="5"/>
      <c r="D57" s="5"/>
      <c r="E57" s="5"/>
      <c r="F57" s="5"/>
      <c r="G57" s="5"/>
    </row>
    <row r="58" spans="1:7">
      <c r="A58" s="5"/>
      <c r="B58" s="5"/>
      <c r="C58" s="5"/>
      <c r="D58" s="5"/>
      <c r="E58" s="5"/>
      <c r="F58" s="5"/>
      <c r="G58" s="5"/>
    </row>
    <row r="59" spans="1:7">
      <c r="A59" s="5"/>
      <c r="B59" s="5"/>
      <c r="C59" s="5"/>
      <c r="D59" s="5"/>
      <c r="E59" s="5"/>
      <c r="F59" s="5"/>
      <c r="G59" s="5"/>
    </row>
    <row r="60" spans="1:7">
      <c r="A60" s="5"/>
      <c r="B60" s="5"/>
      <c r="C60" s="5"/>
      <c r="D60" s="5"/>
      <c r="E60" s="5"/>
      <c r="F60" s="5"/>
      <c r="G60" s="5"/>
    </row>
    <row r="61" spans="1:7">
      <c r="A61" s="5"/>
      <c r="B61" s="5"/>
      <c r="C61" s="5"/>
      <c r="D61" s="5"/>
      <c r="E61" s="5"/>
      <c r="F61" s="5"/>
    </row>
    <row r="62" spans="1:7">
      <c r="A62" s="5"/>
      <c r="B62" s="5"/>
      <c r="C62" s="5"/>
      <c r="D62" s="5"/>
      <c r="E62" s="5"/>
      <c r="F62" s="5"/>
    </row>
    <row r="63" spans="1:7">
      <c r="A63" s="5"/>
      <c r="B63" s="5"/>
      <c r="C63" s="5"/>
      <c r="D63" s="5"/>
      <c r="E63" s="5"/>
      <c r="F63" s="5"/>
    </row>
    <row r="64" spans="1:7">
      <c r="A64" s="5"/>
      <c r="B64" s="5"/>
      <c r="C64" s="5"/>
      <c r="D64" s="5"/>
      <c r="E64" s="5"/>
      <c r="F64" s="5"/>
    </row>
  </sheetData>
  <sheetProtection password="DD67" sheet="1" objects="1" scenarios="1" selectLockedCells="1"/>
  <mergeCells count="1">
    <mergeCell ref="C3:E3"/>
  </mergeCells>
  <conditionalFormatting sqref="C29:E33">
    <cfRule type="expression" dxfId="0" priority="2">
      <formula>$D$11="No"</formula>
    </cfRule>
  </conditionalFormatting>
  <dataValidations count="13">
    <dataValidation type="whole" allowBlank="1" showInputMessage="1" showErrorMessage="1" errorTitle="Illegal value" error="The daily consolidations value must be an integer between 0 and 99999." sqref="D31">
      <formula1>0</formula1>
      <formula2>99999</formula2>
    </dataValidation>
    <dataValidation type="whole" allowBlank="1" showInputMessage="1" showErrorMessage="1" errorTitle="Illegal value" error="The weekly consolidations value must be an integer between 0 and 999999999999." sqref="D32">
      <formula1>0</formula1>
      <formula2>999999999999</formula2>
    </dataValidation>
    <dataValidation type="whole" allowBlank="1" showErrorMessage="1" errorTitle="Invalid value" error="The entered value must be an integer." sqref="D33">
      <formula1>0</formula1>
      <formula2>9.99999999999999E+23</formula2>
    </dataValidation>
    <dataValidation allowBlank="1" sqref="E29:E33"/>
    <dataValidation type="list" showDropDown="1" showInputMessage="1" errorTitle="Illegal value" error="For the minimum journal size with snapshot consolidation enabled, set this value to 1. For the minimum journal size without snapshot consolidation, set this value to 0. Any value other than 0 or 1 is illegal." sqref="E11">
      <formula1>"Yes,No"</formula1>
    </dataValidation>
    <dataValidation type="whole" allowBlank="1" showInputMessage="1" showErrorMessage="1" errorTitle="Illegal value" error="The protection window value must be between 12 (hours) and 8064 (hours, i.e. 336 days)." sqref="D10:E10">
      <formula1>12</formula1>
      <formula2>8064</formula2>
    </dataValidation>
    <dataValidation type="decimal" showErrorMessage="1" errorTitle="Illegal value" error="The image access log size should be set to between 20% - 80% of the journal size. If you do not know this value, it is recommended to keep the default setting of 20%." sqref="D6:E6">
      <formula1>0.2</formula1>
      <formula2>0.8</formula2>
    </dataValidation>
    <dataValidation type="list" showDropDown="1" errorTitle="Illegal value" error="Enter a value of 0 if the group that the journal belongs to is not a distributed group (i.e. a maximum throughput rate of 80 MBps is sufficient). If the group is a distributed group, set the value to 1." sqref="E7">
      <formula1>"Yes,No"</formula1>
    </dataValidation>
    <dataValidation type="decimal" allowBlank="1" showInputMessage="1" showErrorMessage="1" errorTitle="Illegal value" error="The value you entered is out of range. Enter a data compression rate between 0% and 99%." sqref="D8:E8">
      <formula1>0</formula1>
      <formula2>0.99</formula2>
    </dataValidation>
    <dataValidation type="decimal" allowBlank="1" showInputMessage="1" showErrorMessage="1" errorTitle="Illegal value" error="The average I/O rate must be a number between 0 and 125. For regular (non-distributed) groups, this value must not exceed 80. For distributed groups, this value must not exceed 125." sqref="D9:E9">
      <formula1>0</formula1>
      <formula2>125</formula2>
    </dataValidation>
    <dataValidation type="list" allowBlank="1" showInputMessage="1" showErrorMessage="1" errorTitle="Illegal value" error="Enter a value of &quot;No&quot; if the group that the journal belongs to is not a distributed group (i.e. a maximum throughput rate of 80 MBps is sufficient). If the group is a distributed group, set the value to &quot;Yes&quot;." sqref="D7">
      <formula1>"Yes,No"</formula1>
    </dataValidation>
    <dataValidation type="list" allowBlank="1" showInputMessage="1" showErrorMessage="1" errorTitle="Illegal value" error="For the minimum journal size with snapshot consolidation enabled, set this value to &quot;Yes&quot;. For the minimum journal size without snapshot consolidation, set this value to &quot;No&quot;. Any value other than &quot;No&quot; or &quot;Yes&quot; is illegal." sqref="D11">
      <formula1>"Yes,No"</formula1>
    </dataValidation>
    <dataValidation type="whole" allowBlank="1" showInputMessage="1" errorTitle="Maximum journal size exceeded" error="The maximum journal size cannot exceed 10 TB." sqref="D4:E5">
      <formula1>5</formula1>
      <formula2>10000</formula2>
    </dataValidation>
  </dataValidations>
  <pageMargins left="0.25" right="0.25" top="0.75" bottom="0.75" header="0.3" footer="0.3"/>
  <pageSetup paperSize="9" scale="68" orientation="portrait" r:id="rId1"/>
  <colBreaks count="1" manualBreakCount="1">
    <brk id="6" max="49" man="1"/>
  </colBreaks>
  <drawing r:id="rId2"/>
  <webPublishItems count="1">
    <webPublishItem id="26525" divId="Min Size Journal Consolidation with Snapshots Calculator Final Edited5_26525" sourceType="sheet" destinationFile="C:\Documents and Settings\perela\Desktop\BUGS\Journal sizing with snaps\Min Size Journal Consolidation with Snapshots Calculator Final Edited5.mht"/>
  </webPublishItems>
</worksheet>
</file>

<file path=xl/worksheets/sheet3.xml><?xml version="1.0" encoding="utf-8"?>
<worksheet xmlns="http://schemas.openxmlformats.org/spreadsheetml/2006/main" xmlns:r="http://schemas.openxmlformats.org/officeDocument/2006/relationships">
  <dimension ref="A1:HD68"/>
  <sheetViews>
    <sheetView zoomScale="110" zoomScaleNormal="110" workbookViewId="0">
      <selection activeCell="G15" sqref="G15"/>
    </sheetView>
  </sheetViews>
  <sheetFormatPr defaultRowHeight="15"/>
  <cols>
    <col min="1" max="1" width="4.28515625" customWidth="1"/>
    <col min="2" max="2" width="75.28515625" customWidth="1"/>
    <col min="3" max="3" width="13.140625" customWidth="1"/>
    <col min="4" max="4" width="0.7109375" customWidth="1"/>
    <col min="5" max="5" width="1.85546875" customWidth="1"/>
    <col min="6" max="6" width="31.28515625" customWidth="1"/>
    <col min="7" max="7" width="33.85546875" customWidth="1"/>
  </cols>
  <sheetData>
    <row r="1" spans="1:211" ht="68.25" customHeight="1">
      <c r="A1" s="5"/>
      <c r="C1" s="5"/>
      <c r="D1" s="5"/>
      <c r="E1" s="17"/>
      <c r="F1" s="17"/>
      <c r="G1" s="17"/>
      <c r="H1" s="17"/>
      <c r="I1" s="17"/>
      <c r="J1" s="17"/>
      <c r="K1" s="17"/>
      <c r="L1" s="17"/>
      <c r="M1" s="17"/>
      <c r="N1" s="17"/>
      <c r="O1" s="17"/>
      <c r="P1" s="17"/>
      <c r="Q1" s="17"/>
      <c r="R1" s="17"/>
      <c r="S1" s="17"/>
      <c r="T1" s="17"/>
      <c r="U1" s="17"/>
      <c r="V1" s="17"/>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row>
    <row r="2" spans="1:211" ht="28.5" hidden="1" customHeight="1">
      <c r="A2" s="5"/>
      <c r="B2" s="16" t="s">
        <v>7</v>
      </c>
      <c r="C2" s="5"/>
      <c r="D2" s="5"/>
      <c r="E2" s="17"/>
      <c r="F2" s="17"/>
      <c r="G2" s="17"/>
      <c r="H2" s="17"/>
      <c r="I2" s="17"/>
      <c r="J2" s="17"/>
      <c r="K2" s="17"/>
      <c r="L2" s="17"/>
      <c r="M2" s="17"/>
      <c r="N2" s="17"/>
      <c r="O2" s="17"/>
      <c r="P2" s="17"/>
      <c r="Q2" s="17"/>
      <c r="R2" s="17"/>
      <c r="S2" s="17"/>
      <c r="T2" s="17"/>
      <c r="U2" s="17"/>
      <c r="V2" s="17"/>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row>
    <row r="3" spans="1:211" ht="23.25">
      <c r="A3" s="19"/>
      <c r="B3" s="34" t="s">
        <v>12</v>
      </c>
      <c r="C3" s="34"/>
      <c r="D3" s="34"/>
      <c r="E3" s="5"/>
      <c r="F3" s="5"/>
      <c r="G3" s="5"/>
      <c r="H3" s="5"/>
      <c r="I3" s="5"/>
      <c r="J3" s="5"/>
      <c r="K3" s="5"/>
      <c r="L3" s="5"/>
      <c r="M3" s="5"/>
      <c r="N3" s="5"/>
      <c r="O3" s="5"/>
      <c r="P3" s="5"/>
      <c r="Q3" s="5"/>
      <c r="R3" s="5"/>
      <c r="S3" s="5"/>
      <c r="T3" s="5"/>
      <c r="U3" s="5"/>
      <c r="V3" s="5"/>
      <c r="W3" s="5"/>
    </row>
    <row r="4" spans="1:211" ht="29.25" customHeight="1">
      <c r="A4" s="19"/>
      <c r="B4" s="78" t="s">
        <v>52</v>
      </c>
      <c r="C4" s="79"/>
      <c r="D4" s="79"/>
      <c r="E4" s="79"/>
      <c r="F4" s="79"/>
      <c r="G4" s="5"/>
      <c r="H4" s="5"/>
      <c r="I4" s="5"/>
      <c r="J4" s="5"/>
      <c r="K4" s="5"/>
      <c r="L4" s="5"/>
      <c r="M4" s="5"/>
      <c r="N4" s="5"/>
      <c r="O4" s="5"/>
      <c r="P4" s="5"/>
      <c r="Q4" s="5"/>
      <c r="R4" s="5"/>
      <c r="S4" s="5"/>
      <c r="T4" s="5"/>
      <c r="U4" s="5"/>
      <c r="V4" s="5"/>
      <c r="W4" s="5"/>
    </row>
    <row r="5" spans="1:211" ht="2.25" customHeight="1">
      <c r="A5" s="5"/>
      <c r="C5" s="35"/>
      <c r="D5" s="35"/>
      <c r="E5" s="5"/>
      <c r="F5" s="5"/>
      <c r="G5" s="5"/>
      <c r="H5" s="5"/>
      <c r="I5" s="5"/>
      <c r="J5" s="5"/>
      <c r="K5" s="5"/>
      <c r="L5" s="5"/>
      <c r="M5" s="5"/>
      <c r="N5" s="5"/>
      <c r="O5" s="5"/>
      <c r="P5" s="5"/>
      <c r="Q5" s="5"/>
      <c r="R5" s="5"/>
      <c r="S5" s="5"/>
      <c r="T5" s="5"/>
      <c r="U5" s="5"/>
      <c r="V5" s="5"/>
      <c r="W5" s="5"/>
    </row>
    <row r="6" spans="1:211" ht="7.5" customHeight="1">
      <c r="A6" s="5"/>
      <c r="B6" s="23"/>
      <c r="C6" s="50"/>
      <c r="D6" s="50"/>
      <c r="E6" s="5"/>
      <c r="F6" s="5"/>
      <c r="G6" s="5"/>
      <c r="H6" s="5"/>
      <c r="I6" s="5"/>
      <c r="J6" s="5"/>
      <c r="K6" s="5"/>
      <c r="L6" s="5"/>
      <c r="M6" s="5"/>
      <c r="N6" s="5"/>
      <c r="O6" s="5"/>
      <c r="P6" s="5"/>
      <c r="Q6" s="5"/>
      <c r="R6" s="5"/>
      <c r="S6" s="5"/>
      <c r="T6" s="5"/>
      <c r="U6" s="5"/>
      <c r="V6" s="5"/>
    </row>
    <row r="7" spans="1:211" s="3" customFormat="1" ht="14.25" customHeight="1">
      <c r="A7" s="5"/>
      <c r="B7" s="9" t="s">
        <v>47</v>
      </c>
      <c r="C7" s="10" t="s">
        <v>17</v>
      </c>
      <c r="D7" s="56"/>
      <c r="E7" s="17"/>
      <c r="F7" s="43" t="s">
        <v>51</v>
      </c>
      <c r="G7" s="17"/>
      <c r="H7" s="17"/>
      <c r="I7" s="17"/>
      <c r="J7" s="17"/>
      <c r="K7" s="17"/>
      <c r="L7" s="17"/>
      <c r="M7" s="17"/>
      <c r="N7" s="17"/>
      <c r="O7" s="17"/>
      <c r="P7" s="17"/>
      <c r="Q7" s="17"/>
      <c r="R7" s="17"/>
      <c r="S7" s="17"/>
      <c r="T7" s="17"/>
      <c r="U7" s="17"/>
      <c r="V7" s="17"/>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row>
    <row r="8" spans="1:211" ht="1.5" customHeight="1">
      <c r="B8" s="5"/>
      <c r="C8" s="5"/>
      <c r="D8" s="57"/>
      <c r="E8" s="5"/>
      <c r="F8" s="5"/>
    </row>
    <row r="9" spans="1:211" ht="22.5" customHeight="1" thickBot="1">
      <c r="A9" s="5"/>
      <c r="B9" s="53" t="s">
        <v>53</v>
      </c>
      <c r="C9" s="52">
        <v>1000</v>
      </c>
      <c r="D9" s="58"/>
      <c r="E9" s="5"/>
      <c r="F9" s="45" t="s">
        <v>19</v>
      </c>
      <c r="G9" s="5"/>
      <c r="H9" s="5"/>
      <c r="I9" s="5"/>
      <c r="J9" s="5"/>
      <c r="K9" s="5"/>
      <c r="L9" s="5"/>
      <c r="M9" s="5"/>
      <c r="N9" s="5"/>
      <c r="O9" s="5"/>
      <c r="P9" s="5"/>
      <c r="Q9" s="5"/>
      <c r="R9" s="5"/>
      <c r="S9" s="5"/>
      <c r="T9" s="5"/>
      <c r="U9" s="5"/>
      <c r="V9" s="5"/>
    </row>
    <row r="10" spans="1:211" s="3" customFormat="1" ht="20.100000000000001" customHeight="1" thickTop="1" thickBot="1">
      <c r="A10" s="15"/>
      <c r="B10" s="14" t="s">
        <v>46</v>
      </c>
      <c r="C10" s="47">
        <v>0.2</v>
      </c>
      <c r="D10" s="55"/>
      <c r="E10" s="5"/>
      <c r="F10" s="54">
        <f>IF(DailyIndefinately="YES",1+C33/(ioRatePerHour*24*(1-LD)),BD)</f>
        <v>2</v>
      </c>
      <c r="G10" s="5"/>
      <c r="H10" s="17"/>
      <c r="I10" s="17"/>
      <c r="J10" s="17"/>
      <c r="K10" s="17"/>
      <c r="L10" s="17"/>
      <c r="M10" s="17"/>
      <c r="N10" s="17"/>
      <c r="O10" s="17"/>
      <c r="P10" s="17"/>
      <c r="Q10" s="17"/>
      <c r="R10" s="17"/>
      <c r="S10" s="17"/>
      <c r="T10" s="17"/>
      <c r="U10" s="17"/>
      <c r="V10" s="17"/>
      <c r="W10" s="17"/>
      <c r="X10" s="17"/>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row>
    <row r="11" spans="1:211" s="1" customFormat="1" ht="20.100000000000001" customHeight="1" thickTop="1" thickBot="1">
      <c r="A11" s="7"/>
      <c r="B11" s="14" t="s">
        <v>31</v>
      </c>
      <c r="C11" s="48" t="s">
        <v>34</v>
      </c>
      <c r="D11" s="59"/>
      <c r="E11" s="5"/>
      <c r="F11" s="45" t="s">
        <v>20</v>
      </c>
      <c r="G11" s="17"/>
      <c r="H11" s="18"/>
      <c r="I11" s="18"/>
      <c r="J11" s="18"/>
      <c r="K11" s="18"/>
      <c r="L11" s="18"/>
      <c r="M11" s="18"/>
      <c r="N11" s="18"/>
      <c r="O11" s="18"/>
      <c r="P11" s="18"/>
      <c r="Q11" s="18"/>
      <c r="R11" s="18"/>
      <c r="S11" s="18"/>
      <c r="T11" s="18"/>
      <c r="U11" s="18"/>
      <c r="V11" s="18"/>
      <c r="W11" s="18"/>
      <c r="X11" s="1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row>
    <row r="12" spans="1:211" s="1" customFormat="1" ht="20.100000000000001" customHeight="1" thickTop="1" thickBot="1">
      <c r="A12" s="6"/>
      <c r="B12" s="14" t="s">
        <v>11</v>
      </c>
      <c r="C12" s="47">
        <v>0.12</v>
      </c>
      <c r="D12" s="55"/>
      <c r="E12" s="5"/>
      <c r="F12" s="54">
        <f>IF(DailyIndefinately="Yes",0,IF(WeeklyIndefinately="Yes",(AvailableCapacity-C31-C33)/(7*24*(1-LW)*(1-LD))-1,BW))</f>
        <v>12</v>
      </c>
      <c r="G12" s="18"/>
      <c r="H12" s="18"/>
      <c r="I12" s="18"/>
      <c r="J12" s="18"/>
      <c r="K12" s="18"/>
      <c r="L12" s="18"/>
      <c r="M12" s="18"/>
      <c r="N12" s="18"/>
      <c r="O12" s="18"/>
      <c r="P12" s="18"/>
      <c r="Q12" s="18"/>
      <c r="R12" s="18"/>
      <c r="S12" s="18"/>
      <c r="T12" s="18"/>
      <c r="U12" s="18"/>
      <c r="V12" s="18"/>
      <c r="W12" s="18"/>
      <c r="X12" s="1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row>
    <row r="13" spans="1:211" s="1" customFormat="1" ht="20.100000000000001" customHeight="1" thickTop="1" thickBot="1">
      <c r="A13" s="6"/>
      <c r="B13" s="14" t="s">
        <v>8</v>
      </c>
      <c r="C13" s="49">
        <v>0.5</v>
      </c>
      <c r="D13" s="60"/>
      <c r="E13" s="5"/>
      <c r="F13" s="45" t="s">
        <v>21</v>
      </c>
      <c r="G13" s="18"/>
      <c r="H13" s="18"/>
      <c r="I13" s="18"/>
      <c r="J13" s="18"/>
      <c r="K13" s="18"/>
      <c r="L13" s="18"/>
      <c r="M13" s="18"/>
      <c r="N13" s="18"/>
      <c r="O13" s="18"/>
      <c r="P13" s="18"/>
      <c r="Q13" s="18"/>
      <c r="R13" s="18"/>
      <c r="S13" s="18"/>
      <c r="T13" s="18"/>
      <c r="U13" s="18"/>
      <c r="V13" s="18"/>
      <c r="W13" s="18"/>
      <c r="X13" s="1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row>
    <row r="14" spans="1:211" s="1" customFormat="1" ht="20.100000000000001" customHeight="1" thickTop="1" thickBot="1">
      <c r="A14" s="37"/>
      <c r="B14" s="14" t="s">
        <v>33</v>
      </c>
      <c r="C14" s="44">
        <v>12</v>
      </c>
      <c r="D14" s="61"/>
      <c r="E14" s="18"/>
      <c r="F14" s="54">
        <f>IF(OR(WeeklyIndefinately="Yes", DailyIndefinately="Yes"),0,SUM(AvailableCapacity-PW-BD-BW))</f>
        <v>567.01136363636363</v>
      </c>
      <c r="G14" s="18"/>
      <c r="H14" s="18"/>
      <c r="I14" s="18"/>
      <c r="J14" s="18"/>
      <c r="K14" s="18"/>
      <c r="L14" s="18"/>
      <c r="M14" s="18"/>
      <c r="N14" s="18"/>
      <c r="O14" s="18"/>
      <c r="P14" s="18"/>
      <c r="Q14" s="18"/>
      <c r="R14" s="18"/>
      <c r="S14" s="18"/>
      <c r="T14" s="18"/>
      <c r="U14" s="18"/>
      <c r="V14" s="1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row>
    <row r="15" spans="1:211" s="3" customFormat="1" ht="20.100000000000001" customHeight="1" thickTop="1">
      <c r="A15" s="37"/>
      <c r="B15" s="14" t="s">
        <v>27</v>
      </c>
      <c r="C15" s="44" t="s">
        <v>35</v>
      </c>
      <c r="D15" s="61"/>
      <c r="E15" s="5"/>
      <c r="G15" s="17"/>
      <c r="H15" s="17"/>
      <c r="I15" s="17"/>
      <c r="J15" s="17"/>
      <c r="K15" s="17"/>
      <c r="L15" s="17"/>
      <c r="M15" s="17"/>
      <c r="N15" s="17"/>
      <c r="O15" s="17"/>
      <c r="P15" s="17"/>
      <c r="Q15" s="17"/>
      <c r="R15" s="17"/>
      <c r="S15" s="17"/>
      <c r="T15" s="17"/>
      <c r="U15" s="17"/>
      <c r="V15" s="17"/>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row>
    <row r="16" spans="1:211" s="1" customFormat="1" ht="18.75" customHeight="1">
      <c r="A16" s="37"/>
      <c r="B16" s="38" t="s">
        <v>48</v>
      </c>
      <c r="C16" s="51">
        <v>2</v>
      </c>
      <c r="D16" s="62"/>
      <c r="E16" s="39"/>
      <c r="F16" s="39"/>
      <c r="G16" s="18"/>
      <c r="H16" s="18"/>
      <c r="I16" s="18"/>
      <c r="J16" s="18"/>
      <c r="K16" s="18"/>
      <c r="L16" s="18"/>
      <c r="M16" s="18"/>
      <c r="N16" s="18"/>
      <c r="O16" s="18"/>
      <c r="P16" s="18"/>
      <c r="Q16" s="18"/>
      <c r="R16" s="18"/>
      <c r="S16" s="18"/>
      <c r="T16" s="18"/>
      <c r="U16" s="18"/>
      <c r="V16" s="1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row>
    <row r="17" spans="1:212" s="1" customFormat="1" ht="20.100000000000001" customHeight="1">
      <c r="A17" s="37"/>
      <c r="B17" s="14" t="s">
        <v>28</v>
      </c>
      <c r="C17" s="44" t="s">
        <v>35</v>
      </c>
      <c r="D17" s="61"/>
      <c r="E17" s="39"/>
      <c r="F17" s="39"/>
      <c r="G17" s="18"/>
      <c r="H17" s="18"/>
      <c r="I17" s="18"/>
      <c r="J17" s="18"/>
      <c r="K17" s="18"/>
      <c r="L17" s="18"/>
      <c r="M17" s="18"/>
      <c r="N17" s="18"/>
      <c r="O17" s="18"/>
      <c r="P17" s="18"/>
      <c r="Q17" s="18"/>
      <c r="R17" s="18"/>
      <c r="S17" s="18"/>
      <c r="T17" s="18"/>
      <c r="U17" s="18"/>
      <c r="V17" s="1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row>
    <row r="18" spans="1:212" s="1" customFormat="1" ht="18.75" customHeight="1">
      <c r="A18" s="37"/>
      <c r="B18" s="38" t="s">
        <v>49</v>
      </c>
      <c r="C18" s="51">
        <v>12</v>
      </c>
      <c r="D18" s="62"/>
      <c r="E18" s="39"/>
      <c r="F18" s="39"/>
      <c r="G18" s="18"/>
      <c r="H18" s="18"/>
      <c r="I18" s="18"/>
      <c r="J18" s="18"/>
      <c r="K18" s="18"/>
      <c r="L18" s="18"/>
      <c r="M18" s="18"/>
      <c r="N18" s="18"/>
      <c r="O18" s="18"/>
      <c r="P18" s="18"/>
      <c r="Q18" s="18"/>
      <c r="R18" s="18"/>
      <c r="S18" s="18"/>
      <c r="T18" s="18"/>
      <c r="U18" s="18"/>
      <c r="V18" s="1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row>
    <row r="19" spans="1:212" hidden="1">
      <c r="A19" s="5"/>
      <c r="B19" s="5"/>
      <c r="C19" s="5"/>
      <c r="D19" s="5"/>
      <c r="E19" s="5"/>
      <c r="F19" s="5"/>
      <c r="G19" s="5"/>
      <c r="H19" s="5"/>
      <c r="I19" s="5"/>
      <c r="J19" s="5"/>
      <c r="K19" s="5"/>
      <c r="L19" s="5"/>
      <c r="M19" s="5"/>
      <c r="N19" s="5"/>
      <c r="O19" s="5"/>
      <c r="P19" s="5"/>
      <c r="Q19" s="5"/>
      <c r="R19" s="5"/>
      <c r="S19" s="5"/>
      <c r="T19" s="5"/>
      <c r="U19" s="5"/>
      <c r="V19" s="5"/>
      <c r="W19" s="5"/>
    </row>
    <row r="20" spans="1:212" hidden="1">
      <c r="A20" s="37"/>
      <c r="B20" s="42" t="s">
        <v>54</v>
      </c>
      <c r="C20" s="46">
        <f>(JournalSize-SpaceForMarkingAndReplication)*spaceAfterIRandTCP/spaceAfterCompression*spaceLessConsolidation</f>
        <v>593.01136363636363</v>
      </c>
      <c r="D20" s="46"/>
      <c r="E20" s="5"/>
      <c r="F20" s="5"/>
      <c r="G20" s="5"/>
      <c r="H20" s="5"/>
      <c r="I20" s="5"/>
      <c r="J20" s="5"/>
      <c r="K20" s="5"/>
      <c r="L20" s="5"/>
      <c r="M20" s="5"/>
      <c r="N20" s="5"/>
      <c r="O20" s="5"/>
      <c r="P20" s="5"/>
      <c r="Q20" s="5"/>
      <c r="R20" s="5"/>
      <c r="S20" s="5"/>
      <c r="T20" s="5"/>
      <c r="U20" s="5"/>
      <c r="V20" s="5"/>
    </row>
    <row r="21" spans="1:212" s="2" customFormat="1" hidden="1">
      <c r="A21" s="37"/>
      <c r="B21" s="42" t="s">
        <v>1</v>
      </c>
      <c r="C21" s="11">
        <v>0.3</v>
      </c>
      <c r="D21" s="11"/>
      <c r="E21" s="5"/>
      <c r="F21" s="21"/>
      <c r="G21" s="17"/>
      <c r="H21" s="17"/>
      <c r="I21" s="17"/>
      <c r="J21" s="17"/>
      <c r="K21" s="17"/>
      <c r="L21" s="17"/>
      <c r="M21" s="17"/>
      <c r="N21" s="17"/>
      <c r="O21" s="17"/>
      <c r="P21" s="17"/>
      <c r="Q21" s="17"/>
      <c r="R21" s="17"/>
      <c r="S21" s="17"/>
      <c r="T21" s="17"/>
      <c r="U21" s="17"/>
      <c r="V21" s="17"/>
      <c r="W21" s="17"/>
      <c r="X21" s="17"/>
      <c r="Y21" s="17"/>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row>
    <row r="22" spans="1:212" s="2" customFormat="1" hidden="1">
      <c r="A22" s="37"/>
      <c r="B22" s="42" t="s">
        <v>2</v>
      </c>
      <c r="C22" s="11">
        <v>0.3</v>
      </c>
      <c r="D22" s="11"/>
      <c r="E22" s="5"/>
      <c r="F22" s="21"/>
      <c r="G22" s="17"/>
      <c r="H22" s="17"/>
      <c r="I22" s="17"/>
      <c r="J22" s="17"/>
      <c r="K22" s="17"/>
      <c r="L22" s="17"/>
      <c r="M22" s="17"/>
      <c r="N22" s="17"/>
      <c r="O22" s="17"/>
      <c r="P22" s="17"/>
      <c r="Q22" s="17"/>
      <c r="R22" s="17"/>
      <c r="S22" s="17"/>
      <c r="T22" s="17"/>
      <c r="U22" s="17"/>
      <c r="V22" s="17"/>
      <c r="W22" s="17"/>
      <c r="X22" s="17"/>
      <c r="Y22" s="17"/>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row>
    <row r="23" spans="1:212" s="2" customFormat="1" hidden="1">
      <c r="A23" s="37"/>
      <c r="B23" s="42" t="s">
        <v>4</v>
      </c>
      <c r="C23" s="11">
        <v>0.3</v>
      </c>
      <c r="D23" s="11"/>
      <c r="E23" s="5"/>
      <c r="F23" s="21"/>
      <c r="G23" s="17"/>
      <c r="H23" s="17"/>
      <c r="I23" s="17"/>
      <c r="J23" s="17"/>
      <c r="K23" s="17"/>
      <c r="L23" s="17"/>
      <c r="M23" s="17"/>
      <c r="N23" s="17"/>
      <c r="O23" s="17"/>
      <c r="P23" s="17"/>
      <c r="Q23" s="17"/>
      <c r="R23" s="17"/>
      <c r="S23" s="17"/>
      <c r="T23" s="17"/>
      <c r="U23" s="17"/>
      <c r="V23" s="17"/>
      <c r="W23" s="17"/>
      <c r="X23" s="17"/>
      <c r="Y23" s="17"/>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row>
    <row r="24" spans="1:212" s="3" customFormat="1" hidden="1">
      <c r="A24" s="37"/>
      <c r="B24" s="42" t="s">
        <v>44</v>
      </c>
      <c r="C24" s="11">
        <v>0.1</v>
      </c>
      <c r="D24" s="11"/>
      <c r="E24" s="5"/>
      <c r="F24" s="17"/>
      <c r="G24" s="17"/>
      <c r="H24" s="17"/>
      <c r="I24" s="17"/>
      <c r="J24" s="17"/>
      <c r="K24" s="17"/>
      <c r="L24" s="17"/>
      <c r="M24" s="17"/>
      <c r="N24" s="17"/>
      <c r="O24" s="17"/>
      <c r="P24" s="17"/>
      <c r="Q24" s="17"/>
      <c r="R24" s="17"/>
      <c r="S24" s="17"/>
      <c r="T24" s="17"/>
      <c r="U24" s="17"/>
      <c r="V24" s="17"/>
      <c r="W24" s="17"/>
      <c r="X24" s="17"/>
      <c r="Y24" s="17"/>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row>
    <row r="25" spans="1:212" s="3" customFormat="1" ht="15.75" hidden="1" customHeight="1">
      <c r="A25" s="37"/>
      <c r="B25" s="42" t="s">
        <v>45</v>
      </c>
      <c r="C25" s="11">
        <v>1.5</v>
      </c>
      <c r="D25" s="11"/>
      <c r="E25" s="5"/>
      <c r="F25" s="17"/>
      <c r="G25" s="5"/>
      <c r="H25" s="17"/>
      <c r="I25" s="17"/>
      <c r="J25" s="17"/>
      <c r="K25" s="17"/>
      <c r="L25" s="17"/>
      <c r="M25" s="17"/>
      <c r="N25" s="17"/>
      <c r="O25" s="17"/>
      <c r="P25" s="17"/>
      <c r="Q25" s="17"/>
      <c r="R25" s="17"/>
      <c r="S25" s="17"/>
      <c r="T25" s="17"/>
      <c r="U25" s="17"/>
      <c r="V25" s="17"/>
      <c r="W25" s="17"/>
      <c r="X25" s="17"/>
      <c r="Y25" s="17"/>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row>
    <row r="26" spans="1:212" hidden="1">
      <c r="A26" s="37"/>
      <c r="B26" s="42" t="s">
        <v>30</v>
      </c>
      <c r="C26" s="11">
        <f>IF(isDistributed="No",basePersistentSize,basePersistentSize*4)</f>
        <v>6</v>
      </c>
      <c r="D26" s="11"/>
      <c r="E26" s="5"/>
      <c r="F26" s="5"/>
      <c r="G26" s="5"/>
      <c r="H26" s="5"/>
      <c r="I26" s="5"/>
      <c r="J26" s="5"/>
      <c r="K26" s="5"/>
      <c r="L26" s="5"/>
      <c r="M26" s="5"/>
      <c r="N26" s="5"/>
      <c r="O26" s="5"/>
      <c r="P26" s="5"/>
      <c r="Q26" s="5"/>
      <c r="R26" s="5"/>
      <c r="S26" s="5"/>
      <c r="T26" s="5"/>
      <c r="U26" s="5"/>
      <c r="V26" s="5"/>
      <c r="W26" s="5"/>
      <c r="X26" s="5"/>
      <c r="Y26" s="5"/>
    </row>
    <row r="27" spans="1:212" hidden="1">
      <c r="A27" s="37"/>
      <c r="B27" s="42" t="s">
        <v>36</v>
      </c>
      <c r="C27" s="11">
        <f>ioRate*(60*60/1024)</f>
        <v>1.7578125</v>
      </c>
      <c r="D27" s="11"/>
      <c r="E27" s="5"/>
      <c r="F27" s="5"/>
      <c r="G27" s="5"/>
      <c r="H27" s="5"/>
      <c r="I27" s="5"/>
      <c r="J27" s="5"/>
      <c r="K27" s="5"/>
      <c r="L27" s="5"/>
      <c r="M27" s="5"/>
      <c r="N27" s="5"/>
      <c r="O27" s="5"/>
      <c r="P27" s="5"/>
      <c r="Q27" s="5"/>
      <c r="R27" s="5"/>
      <c r="S27" s="5"/>
      <c r="T27" s="5"/>
      <c r="U27" s="5"/>
      <c r="V27" s="5"/>
      <c r="W27" s="5"/>
      <c r="X27" s="5"/>
      <c r="Y27" s="5"/>
    </row>
    <row r="28" spans="1:212" hidden="1">
      <c r="A28" s="37"/>
      <c r="B28" s="42" t="s">
        <v>41</v>
      </c>
      <c r="C28" s="11">
        <f>(1-0.25)</f>
        <v>0.75</v>
      </c>
      <c r="D28" s="11"/>
      <c r="E28" s="5"/>
      <c r="F28" s="5"/>
      <c r="G28" s="5"/>
      <c r="H28" s="5"/>
      <c r="I28" s="5"/>
      <c r="J28" s="5"/>
      <c r="K28" s="5"/>
      <c r="L28" s="5"/>
      <c r="M28" s="5"/>
      <c r="N28" s="5"/>
      <c r="O28" s="5"/>
      <c r="P28" s="5"/>
      <c r="Q28" s="5"/>
      <c r="R28" s="5"/>
      <c r="S28" s="5"/>
      <c r="T28" s="5"/>
      <c r="U28" s="5"/>
      <c r="V28" s="5"/>
      <c r="W28" s="5"/>
      <c r="X28" s="5"/>
      <c r="Y28" s="5"/>
    </row>
    <row r="29" spans="1:212" hidden="1">
      <c r="A29" s="37"/>
      <c r="B29" s="42" t="s">
        <v>42</v>
      </c>
      <c r="C29" s="40">
        <f>(1-InstantRecoveryStream-IA)</f>
        <v>0.7</v>
      </c>
      <c r="D29" s="40"/>
      <c r="E29" s="5"/>
      <c r="F29" s="5"/>
      <c r="G29" s="5"/>
      <c r="H29" s="5"/>
      <c r="I29" s="5"/>
      <c r="J29" s="5"/>
      <c r="K29" s="5"/>
      <c r="L29" s="5"/>
      <c r="M29" s="5"/>
      <c r="N29" s="5"/>
      <c r="O29" s="5"/>
      <c r="P29" s="5"/>
      <c r="Q29" s="5"/>
      <c r="R29" s="5"/>
      <c r="S29" s="5"/>
      <c r="T29" s="5"/>
      <c r="U29" s="5"/>
      <c r="V29" s="5"/>
      <c r="W29" s="5"/>
      <c r="X29" s="5"/>
      <c r="Y29" s="5"/>
    </row>
    <row r="30" spans="1:212" hidden="1">
      <c r="A30" s="37"/>
      <c r="B30" s="42" t="s">
        <v>43</v>
      </c>
      <c r="C30" s="40">
        <f>1-'Snapshot Simulator'!COMP</f>
        <v>0.88</v>
      </c>
      <c r="D30" s="40"/>
      <c r="E30" s="5"/>
      <c r="F30" s="5"/>
      <c r="G30" s="5"/>
      <c r="H30" s="5"/>
      <c r="I30" s="5"/>
      <c r="J30" s="5"/>
      <c r="K30" s="5"/>
      <c r="L30" s="5"/>
      <c r="M30" s="5"/>
      <c r="N30" s="5"/>
      <c r="O30" s="5"/>
      <c r="P30" s="5"/>
      <c r="Q30" s="5"/>
      <c r="R30" s="5"/>
      <c r="S30" s="5"/>
      <c r="T30" s="5"/>
      <c r="U30" s="5"/>
      <c r="V30" s="5"/>
      <c r="W30" s="5"/>
      <c r="X30" s="5"/>
      <c r="Y30" s="5"/>
    </row>
    <row r="31" spans="1:212" hidden="1">
      <c r="A31" s="37"/>
      <c r="B31" s="42" t="s">
        <v>55</v>
      </c>
      <c r="C31" s="40">
        <f>PW*ioRatePerHour</f>
        <v>21.09375</v>
      </c>
      <c r="D31" s="40"/>
      <c r="E31" s="5"/>
      <c r="F31" s="5"/>
      <c r="G31" s="5"/>
      <c r="H31" s="5"/>
      <c r="I31" s="5"/>
      <c r="J31" s="5"/>
      <c r="K31" s="5"/>
      <c r="L31" s="5"/>
      <c r="M31" s="5"/>
      <c r="N31" s="5"/>
      <c r="O31" s="5"/>
      <c r="P31" s="5"/>
      <c r="Q31" s="5"/>
      <c r="R31" s="5"/>
      <c r="S31" s="5"/>
      <c r="T31" s="5"/>
      <c r="U31" s="5"/>
      <c r="V31" s="5"/>
      <c r="W31" s="5"/>
      <c r="X31" s="5"/>
      <c r="Y31" s="5"/>
    </row>
    <row r="32" spans="1:212" hidden="1">
      <c r="A32" s="37"/>
      <c r="B32" s="42" t="s">
        <v>58</v>
      </c>
      <c r="C32" s="40">
        <f>C31+24*ioRatePerHour</f>
        <v>63.28125</v>
      </c>
      <c r="D32" s="40"/>
      <c r="E32" s="5"/>
      <c r="F32" s="5"/>
      <c r="G32" s="5"/>
      <c r="H32" s="5"/>
      <c r="I32" s="5"/>
      <c r="J32" s="5"/>
      <c r="K32" s="5"/>
      <c r="L32" s="5"/>
      <c r="M32" s="5"/>
      <c r="N32" s="5"/>
      <c r="O32" s="5"/>
      <c r="P32" s="5"/>
      <c r="Q32" s="5"/>
      <c r="R32" s="5"/>
      <c r="S32" s="5"/>
      <c r="T32" s="5"/>
      <c r="U32" s="5"/>
      <c r="V32" s="5"/>
      <c r="W32" s="5"/>
      <c r="X32" s="5"/>
      <c r="Y32" s="5"/>
    </row>
    <row r="33" spans="1:25" hidden="1">
      <c r="A33" s="37"/>
      <c r="B33" s="42" t="s">
        <v>56</v>
      </c>
      <c r="C33" s="40">
        <f>IF(AvailableCapacity&gt;C32,IF(DailyIndefinately="NO",(BD-1)*24*(1-LD),AvailableCapacity-C32),0)</f>
        <v>16.799999999999997</v>
      </c>
      <c r="D33" s="40"/>
      <c r="E33" s="5"/>
      <c r="F33" s="5"/>
      <c r="G33" s="5"/>
      <c r="H33" s="5"/>
      <c r="I33" s="5"/>
      <c r="J33" s="5"/>
      <c r="K33" s="5"/>
      <c r="L33" s="5"/>
      <c r="M33" s="5"/>
      <c r="N33" s="5"/>
      <c r="O33" s="5"/>
      <c r="P33" s="5"/>
      <c r="Q33" s="5"/>
      <c r="R33" s="5"/>
      <c r="S33" s="5"/>
      <c r="T33" s="5"/>
      <c r="U33" s="5"/>
      <c r="V33" s="5"/>
      <c r="W33" s="5"/>
      <c r="X33" s="5"/>
      <c r="Y33" s="5"/>
    </row>
    <row r="34" spans="1:25" hidden="1">
      <c r="A34" s="37"/>
      <c r="B34" s="42" t="s">
        <v>57</v>
      </c>
      <c r="C34" s="40">
        <f>IF(BW=0,AvailableCapacity-C33,(BD-1)*(1-LD)*24*ioRatePerHour)</f>
        <v>29.531249999999996</v>
      </c>
      <c r="D34" s="40"/>
      <c r="E34" s="5"/>
      <c r="F34" s="5"/>
      <c r="G34" s="5"/>
      <c r="H34" s="5"/>
      <c r="I34" s="5"/>
      <c r="J34" s="5"/>
      <c r="K34" s="5"/>
      <c r="L34" s="5"/>
      <c r="M34" s="5"/>
      <c r="N34" s="5"/>
      <c r="O34" s="5"/>
      <c r="P34" s="5"/>
      <c r="Q34" s="5"/>
      <c r="R34" s="5"/>
      <c r="S34" s="5"/>
      <c r="T34" s="5"/>
      <c r="U34" s="5"/>
      <c r="V34" s="5"/>
      <c r="W34" s="5"/>
      <c r="X34" s="5"/>
      <c r="Y34" s="5"/>
    </row>
    <row r="35" spans="1:25" hidden="1">
      <c r="A35" s="37"/>
      <c r="B35" s="42" t="s">
        <v>59</v>
      </c>
      <c r="C35" s="40"/>
      <c r="D35" s="40"/>
      <c r="E35" s="5"/>
      <c r="F35" s="5"/>
      <c r="G35" s="5"/>
      <c r="H35" s="5"/>
      <c r="I35" s="5"/>
      <c r="J35" s="5"/>
      <c r="K35" s="5"/>
      <c r="L35" s="5"/>
      <c r="M35" s="5"/>
      <c r="N35" s="5"/>
      <c r="O35" s="5"/>
      <c r="P35" s="5"/>
      <c r="Q35" s="5"/>
      <c r="R35" s="5"/>
      <c r="S35" s="5"/>
      <c r="T35" s="5"/>
      <c r="U35" s="5"/>
      <c r="V35" s="5"/>
      <c r="W35" s="5"/>
      <c r="X35" s="5"/>
      <c r="Y35" s="5"/>
    </row>
    <row r="36" spans="1:25" ht="14.25" customHeight="1">
      <c r="A36" s="37"/>
      <c r="B36" s="5"/>
      <c r="C36" s="5"/>
      <c r="D36" s="5"/>
      <c r="E36" s="5"/>
      <c r="F36" s="5"/>
      <c r="G36" s="5"/>
      <c r="H36" s="5"/>
      <c r="I36" s="5"/>
      <c r="J36" s="5"/>
      <c r="K36" s="5"/>
      <c r="L36" s="5"/>
      <c r="M36" s="5"/>
      <c r="N36" s="5"/>
      <c r="O36" s="5"/>
      <c r="P36" s="5"/>
      <c r="Q36" s="5"/>
      <c r="R36" s="5"/>
      <c r="S36" s="5"/>
      <c r="T36" s="5"/>
      <c r="U36" s="5"/>
      <c r="V36" s="5"/>
      <c r="W36" s="5"/>
    </row>
    <row r="37" spans="1:25">
      <c r="A37" s="5"/>
      <c r="B37" s="36"/>
      <c r="C37" s="5"/>
      <c r="D37" s="5"/>
      <c r="E37" s="5"/>
      <c r="F37" s="5"/>
      <c r="G37" s="5"/>
      <c r="H37" s="5"/>
      <c r="I37" s="5"/>
      <c r="J37" s="5"/>
      <c r="K37" s="5"/>
      <c r="L37" s="5"/>
      <c r="M37" s="5"/>
      <c r="N37" s="5"/>
      <c r="O37" s="5"/>
      <c r="P37" s="5"/>
      <c r="Q37" s="5"/>
      <c r="R37" s="5"/>
      <c r="S37" s="5"/>
      <c r="T37" s="5"/>
      <c r="U37" s="5"/>
      <c r="V37" s="5"/>
      <c r="W37" s="5"/>
    </row>
    <row r="38" spans="1:25">
      <c r="A38" s="5"/>
      <c r="B38" s="41"/>
      <c r="C38" s="5"/>
      <c r="D38" s="5"/>
      <c r="E38" s="5"/>
      <c r="F38" s="5"/>
      <c r="G38" s="5"/>
      <c r="H38" s="5"/>
      <c r="I38" s="5"/>
      <c r="J38" s="5"/>
      <c r="K38" s="5"/>
      <c r="L38" s="5"/>
      <c r="M38" s="5"/>
      <c r="N38" s="5"/>
      <c r="O38" s="5"/>
      <c r="P38" s="5"/>
      <c r="Q38" s="5"/>
      <c r="R38" s="5"/>
      <c r="S38" s="5"/>
      <c r="T38" s="5"/>
      <c r="U38" s="5"/>
      <c r="V38" s="5"/>
      <c r="W38" s="5"/>
    </row>
    <row r="39" spans="1:25">
      <c r="A39" s="5"/>
      <c r="B39" s="5"/>
      <c r="C39" s="5"/>
      <c r="D39" s="5"/>
      <c r="E39" s="5"/>
      <c r="F39" s="5"/>
      <c r="G39" s="5"/>
      <c r="H39" s="5"/>
      <c r="I39" s="5"/>
      <c r="J39" s="5"/>
      <c r="K39" s="5"/>
      <c r="L39" s="5"/>
      <c r="M39" s="5"/>
      <c r="N39" s="5"/>
      <c r="O39" s="5"/>
      <c r="P39" s="5"/>
      <c r="Q39" s="5"/>
      <c r="R39" s="5"/>
      <c r="S39" s="5"/>
      <c r="T39" s="5"/>
      <c r="U39" s="5"/>
      <c r="V39" s="5"/>
      <c r="W39" s="5"/>
    </row>
    <row r="40" spans="1:25">
      <c r="A40" s="5"/>
      <c r="B40" s="5"/>
      <c r="C40" s="5"/>
      <c r="D40" s="5"/>
      <c r="E40" s="5"/>
      <c r="F40" s="5"/>
      <c r="G40" s="5"/>
      <c r="H40" s="5"/>
      <c r="I40" s="5"/>
      <c r="J40" s="5"/>
      <c r="K40" s="5"/>
      <c r="L40" s="5"/>
      <c r="M40" s="5"/>
      <c r="N40" s="5"/>
      <c r="O40" s="5"/>
      <c r="P40" s="5"/>
      <c r="Q40" s="5"/>
      <c r="R40" s="5"/>
      <c r="S40" s="5"/>
      <c r="T40" s="5"/>
      <c r="U40" s="5"/>
      <c r="V40" s="5"/>
      <c r="W40" s="5"/>
    </row>
    <row r="41" spans="1:25">
      <c r="A41" s="5"/>
      <c r="B41" s="5"/>
      <c r="C41" s="5"/>
      <c r="D41" s="5"/>
      <c r="E41" s="5"/>
      <c r="F41" s="5"/>
      <c r="G41" s="5"/>
      <c r="H41" s="5"/>
      <c r="I41" s="5"/>
      <c r="J41" s="5"/>
      <c r="K41" s="5"/>
      <c r="L41" s="5"/>
      <c r="M41" s="5"/>
      <c r="N41" s="5"/>
      <c r="O41" s="5"/>
      <c r="P41" s="5"/>
      <c r="Q41" s="5"/>
      <c r="R41" s="5"/>
      <c r="S41" s="5"/>
      <c r="T41" s="5"/>
      <c r="U41" s="5"/>
      <c r="V41" s="5"/>
      <c r="W41" s="5"/>
    </row>
    <row r="42" spans="1:25">
      <c r="A42" s="5"/>
      <c r="B42" s="5"/>
      <c r="C42" s="5"/>
      <c r="D42" s="5"/>
      <c r="E42" s="5"/>
      <c r="F42" s="5"/>
      <c r="G42" s="5"/>
      <c r="H42" s="5"/>
      <c r="I42" s="5"/>
      <c r="J42" s="5"/>
      <c r="K42" s="5"/>
      <c r="L42" s="5"/>
      <c r="M42" s="5"/>
      <c r="N42" s="5"/>
      <c r="O42" s="5"/>
      <c r="P42" s="5"/>
      <c r="Q42" s="5"/>
      <c r="R42" s="5"/>
      <c r="S42" s="5"/>
      <c r="T42" s="5"/>
      <c r="U42" s="5"/>
      <c r="V42" s="5"/>
      <c r="W42" s="5"/>
    </row>
    <row r="43" spans="1:25">
      <c r="A43" s="5"/>
      <c r="B43" s="5"/>
      <c r="C43" s="5"/>
      <c r="D43" s="5"/>
      <c r="E43" s="5"/>
      <c r="F43" s="5"/>
      <c r="G43" s="5"/>
      <c r="H43" s="5"/>
      <c r="I43" s="5"/>
      <c r="J43" s="5"/>
      <c r="K43" s="5"/>
      <c r="L43" s="5"/>
      <c r="M43" s="5"/>
      <c r="N43" s="5"/>
      <c r="O43" s="5"/>
      <c r="P43" s="5"/>
      <c r="Q43" s="5"/>
      <c r="R43" s="5"/>
      <c r="S43" s="5"/>
      <c r="T43" s="5"/>
      <c r="U43" s="5"/>
      <c r="V43" s="5"/>
      <c r="W43" s="5"/>
    </row>
    <row r="44" spans="1:25">
      <c r="A44" s="5"/>
      <c r="B44" s="5"/>
      <c r="C44" s="5"/>
      <c r="D44" s="5"/>
      <c r="E44" s="5"/>
      <c r="F44" s="5"/>
      <c r="G44" s="5"/>
      <c r="H44" s="5"/>
      <c r="I44" s="5"/>
      <c r="J44" s="5"/>
      <c r="K44" s="5"/>
      <c r="L44" s="5"/>
      <c r="M44" s="5"/>
      <c r="N44" s="5"/>
      <c r="O44" s="5"/>
      <c r="P44" s="5"/>
      <c r="Q44" s="5"/>
      <c r="R44" s="5"/>
      <c r="S44" s="5"/>
      <c r="T44" s="5"/>
      <c r="U44" s="5"/>
      <c r="V44" s="5"/>
      <c r="W44" s="5"/>
    </row>
    <row r="45" spans="1:25">
      <c r="A45" s="5"/>
      <c r="B45" s="5"/>
      <c r="C45" s="5"/>
      <c r="D45" s="5"/>
      <c r="E45" s="5"/>
      <c r="F45" s="5"/>
      <c r="G45" s="5"/>
      <c r="H45" s="5"/>
      <c r="I45" s="5"/>
      <c r="J45" s="5"/>
      <c r="K45" s="5"/>
      <c r="L45" s="5"/>
      <c r="M45" s="5"/>
      <c r="N45" s="5"/>
      <c r="O45" s="5"/>
      <c r="P45" s="5"/>
      <c r="Q45" s="5"/>
      <c r="R45" s="5"/>
      <c r="S45" s="5"/>
      <c r="T45" s="5"/>
      <c r="U45" s="5"/>
      <c r="V45" s="5"/>
      <c r="W45" s="5"/>
    </row>
    <row r="46" spans="1:25">
      <c r="A46" s="5"/>
      <c r="B46" s="5"/>
      <c r="C46" s="5"/>
      <c r="D46" s="5"/>
      <c r="E46" s="5"/>
      <c r="F46" s="5"/>
      <c r="G46" s="5"/>
      <c r="H46" s="5"/>
      <c r="I46" s="5"/>
      <c r="J46" s="5"/>
      <c r="K46" s="5"/>
      <c r="L46" s="5"/>
      <c r="M46" s="5"/>
      <c r="N46" s="5"/>
      <c r="O46" s="5"/>
      <c r="P46" s="5"/>
      <c r="Q46" s="5"/>
      <c r="R46" s="5"/>
      <c r="S46" s="5"/>
      <c r="T46" s="5"/>
      <c r="U46" s="5"/>
      <c r="V46" s="5"/>
      <c r="W46" s="5"/>
    </row>
    <row r="47" spans="1:25">
      <c r="A47" s="5"/>
      <c r="B47" s="5"/>
      <c r="C47" s="5"/>
      <c r="D47" s="5"/>
      <c r="E47" s="5"/>
      <c r="F47" s="5"/>
      <c r="G47" s="5"/>
      <c r="H47" s="5"/>
      <c r="I47" s="5"/>
      <c r="J47" s="5"/>
      <c r="K47" s="5"/>
      <c r="L47" s="5"/>
      <c r="M47" s="5"/>
      <c r="N47" s="5"/>
      <c r="O47" s="5"/>
      <c r="P47" s="5"/>
      <c r="Q47" s="5"/>
      <c r="R47" s="5"/>
      <c r="S47" s="5"/>
      <c r="T47" s="5"/>
      <c r="U47" s="5"/>
      <c r="V47" s="5"/>
      <c r="W47" s="5"/>
    </row>
    <row r="48" spans="1:25">
      <c r="A48" s="5"/>
      <c r="B48" s="5"/>
      <c r="C48" s="5"/>
      <c r="D48" s="5"/>
      <c r="E48" s="5"/>
      <c r="F48" s="5"/>
      <c r="G48" s="5"/>
      <c r="H48" s="5"/>
      <c r="I48" s="5"/>
      <c r="J48" s="5"/>
      <c r="K48" s="5"/>
      <c r="L48" s="5"/>
      <c r="M48" s="5"/>
      <c r="N48" s="5"/>
      <c r="O48" s="5"/>
      <c r="P48" s="5"/>
      <c r="Q48" s="5"/>
      <c r="R48" s="5"/>
      <c r="S48" s="5"/>
      <c r="T48" s="5"/>
      <c r="U48" s="5"/>
      <c r="V48" s="5"/>
      <c r="W48" s="5"/>
    </row>
    <row r="49" spans="1:23">
      <c r="A49" s="5"/>
      <c r="B49" s="5"/>
      <c r="C49" s="5"/>
      <c r="D49" s="5"/>
      <c r="E49" s="5"/>
      <c r="F49" s="5"/>
      <c r="G49" s="5"/>
      <c r="H49" s="5"/>
      <c r="I49" s="5"/>
      <c r="J49" s="5"/>
      <c r="K49" s="5"/>
      <c r="L49" s="5"/>
      <c r="M49" s="5"/>
      <c r="N49" s="5"/>
      <c r="O49" s="5"/>
      <c r="P49" s="5"/>
      <c r="Q49" s="5"/>
      <c r="R49" s="5"/>
      <c r="S49" s="5"/>
      <c r="T49" s="5"/>
      <c r="U49" s="5"/>
      <c r="V49" s="5"/>
      <c r="W49" s="5"/>
    </row>
    <row r="50" spans="1:23">
      <c r="A50" s="5"/>
      <c r="B50" s="5"/>
      <c r="C50" s="5"/>
      <c r="D50" s="5"/>
      <c r="E50" s="5"/>
      <c r="F50" s="5"/>
      <c r="G50" s="5"/>
      <c r="H50" s="5"/>
      <c r="I50" s="5"/>
      <c r="J50" s="5"/>
      <c r="K50" s="5"/>
      <c r="L50" s="5"/>
      <c r="M50" s="5"/>
      <c r="N50" s="5"/>
      <c r="O50" s="5"/>
      <c r="P50" s="5"/>
      <c r="Q50" s="5"/>
      <c r="R50" s="5"/>
      <c r="S50" s="5"/>
      <c r="T50" s="5"/>
      <c r="U50" s="5"/>
      <c r="V50" s="5"/>
      <c r="W50" s="5"/>
    </row>
    <row r="51" spans="1:23">
      <c r="A51" s="5"/>
      <c r="B51" s="5"/>
      <c r="C51" s="5"/>
      <c r="D51" s="5"/>
      <c r="E51" s="5"/>
      <c r="F51" s="5"/>
      <c r="G51" s="5"/>
      <c r="H51" s="5"/>
      <c r="I51" s="5"/>
      <c r="J51" s="5"/>
      <c r="K51" s="5"/>
      <c r="L51" s="5"/>
      <c r="M51" s="5"/>
      <c r="N51" s="5"/>
      <c r="O51" s="5"/>
      <c r="P51" s="5"/>
      <c r="Q51" s="5"/>
      <c r="R51" s="5"/>
      <c r="S51" s="5"/>
      <c r="T51" s="5"/>
      <c r="U51" s="5"/>
      <c r="V51" s="5"/>
      <c r="W51" s="5"/>
    </row>
    <row r="52" spans="1:23">
      <c r="A52" s="5"/>
      <c r="B52" s="5"/>
      <c r="C52" s="5"/>
      <c r="D52" s="5"/>
      <c r="E52" s="5"/>
      <c r="F52" s="5"/>
      <c r="G52" s="5"/>
      <c r="H52" s="5"/>
      <c r="I52" s="5"/>
      <c r="J52" s="5"/>
      <c r="K52" s="5"/>
      <c r="L52" s="5"/>
      <c r="M52" s="5"/>
      <c r="N52" s="5"/>
      <c r="O52" s="5"/>
      <c r="P52" s="5"/>
      <c r="Q52" s="5"/>
      <c r="R52" s="5"/>
      <c r="S52" s="5"/>
      <c r="T52" s="5"/>
      <c r="U52" s="5"/>
      <c r="V52" s="5"/>
      <c r="W52" s="5"/>
    </row>
    <row r="53" spans="1:23">
      <c r="A53" s="5"/>
      <c r="B53" s="5"/>
      <c r="C53" s="5"/>
      <c r="D53" s="5"/>
      <c r="E53" s="5"/>
      <c r="F53" s="5"/>
      <c r="G53" s="5"/>
      <c r="H53" s="5"/>
      <c r="I53" s="5"/>
      <c r="J53" s="5"/>
      <c r="K53" s="5"/>
      <c r="L53" s="5"/>
      <c r="M53" s="5"/>
      <c r="N53" s="5"/>
      <c r="O53" s="5"/>
      <c r="P53" s="5"/>
      <c r="Q53" s="5"/>
      <c r="R53" s="5"/>
      <c r="S53" s="5"/>
      <c r="T53" s="5"/>
      <c r="U53" s="5"/>
      <c r="V53" s="5"/>
      <c r="W53" s="5"/>
    </row>
    <row r="54" spans="1:23">
      <c r="A54" s="5"/>
      <c r="B54" s="5"/>
      <c r="C54" s="5"/>
      <c r="D54" s="5"/>
      <c r="E54" s="5"/>
      <c r="F54" s="5"/>
      <c r="G54" s="5"/>
      <c r="H54" s="5"/>
      <c r="I54" s="5"/>
      <c r="J54" s="5"/>
      <c r="K54" s="5"/>
      <c r="L54" s="5"/>
      <c r="M54" s="5"/>
      <c r="N54" s="5"/>
      <c r="O54" s="5"/>
      <c r="P54" s="5"/>
      <c r="Q54" s="5"/>
      <c r="R54" s="5"/>
      <c r="S54" s="5"/>
      <c r="T54" s="5"/>
      <c r="U54" s="5"/>
      <c r="V54" s="5"/>
      <c r="W54" s="5"/>
    </row>
    <row r="55" spans="1:23">
      <c r="A55" s="5"/>
      <c r="B55" s="5"/>
      <c r="C55" s="5"/>
      <c r="D55" s="5"/>
      <c r="E55" s="5"/>
      <c r="F55" s="5"/>
      <c r="G55" s="5"/>
      <c r="H55" s="5"/>
      <c r="I55" s="5"/>
      <c r="J55" s="5"/>
      <c r="K55" s="5"/>
      <c r="L55" s="5"/>
      <c r="M55" s="5"/>
      <c r="N55" s="5"/>
      <c r="O55" s="5"/>
      <c r="P55" s="5"/>
      <c r="Q55" s="5"/>
      <c r="R55" s="5"/>
      <c r="S55" s="5"/>
      <c r="T55" s="5"/>
      <c r="U55" s="5"/>
      <c r="V55" s="5"/>
      <c r="W55" s="5"/>
    </row>
    <row r="56" spans="1:23">
      <c r="A56" s="5"/>
      <c r="B56" s="5"/>
      <c r="C56" s="5"/>
      <c r="D56" s="5"/>
      <c r="E56" s="5"/>
      <c r="F56" s="5"/>
      <c r="G56" s="5"/>
      <c r="H56" s="5"/>
      <c r="I56" s="5"/>
      <c r="J56" s="5"/>
      <c r="K56" s="5"/>
      <c r="L56" s="5"/>
      <c r="M56" s="5"/>
      <c r="N56" s="5"/>
      <c r="O56" s="5"/>
      <c r="P56" s="5"/>
      <c r="Q56" s="5"/>
      <c r="R56" s="5"/>
      <c r="S56" s="5"/>
      <c r="T56" s="5"/>
      <c r="U56" s="5"/>
      <c r="V56" s="5"/>
      <c r="W56" s="5"/>
    </row>
    <row r="57" spans="1:23">
      <c r="A57" s="5"/>
      <c r="B57" s="5"/>
      <c r="C57" s="5"/>
      <c r="D57" s="5"/>
      <c r="E57" s="5"/>
      <c r="F57" s="5"/>
    </row>
    <row r="58" spans="1:23">
      <c r="A58" s="5"/>
      <c r="B58" s="5"/>
      <c r="C58" s="5"/>
      <c r="D58" s="5"/>
      <c r="E58" s="5"/>
      <c r="F58" s="5"/>
    </row>
    <row r="59" spans="1:23">
      <c r="A59" s="5"/>
      <c r="B59" s="5"/>
      <c r="C59" s="5"/>
      <c r="D59" s="5"/>
      <c r="E59" s="5"/>
      <c r="F59" s="5"/>
    </row>
    <row r="60" spans="1:23">
      <c r="A60" s="5"/>
      <c r="B60" s="5"/>
      <c r="C60" s="5"/>
      <c r="D60" s="5"/>
      <c r="E60" s="5"/>
      <c r="F60" s="5"/>
    </row>
    <row r="61" spans="1:23">
      <c r="A61" s="5"/>
      <c r="B61" s="5"/>
      <c r="C61" s="5"/>
      <c r="D61" s="5"/>
      <c r="E61" s="5"/>
      <c r="F61" s="5"/>
    </row>
    <row r="62" spans="1:23">
      <c r="A62" s="5"/>
      <c r="B62" s="5"/>
      <c r="C62" s="5"/>
      <c r="D62" s="5"/>
      <c r="E62" s="5"/>
      <c r="F62" s="5"/>
    </row>
    <row r="63" spans="1:23">
      <c r="A63" s="5"/>
      <c r="B63" s="5"/>
      <c r="C63" s="5"/>
      <c r="D63" s="5"/>
      <c r="E63" s="5"/>
      <c r="F63" s="5"/>
    </row>
    <row r="64" spans="1:23">
      <c r="A64" s="5"/>
      <c r="B64" s="5"/>
      <c r="C64" s="5"/>
      <c r="D64" s="5"/>
      <c r="E64" s="5"/>
      <c r="F64" s="5"/>
    </row>
    <row r="65" spans="1:6">
      <c r="A65" s="5"/>
      <c r="B65" s="5"/>
      <c r="C65" s="5"/>
      <c r="D65" s="5"/>
      <c r="E65" s="5"/>
      <c r="F65" s="5"/>
    </row>
    <row r="66" spans="1:6">
      <c r="A66" s="5"/>
      <c r="B66" s="5"/>
      <c r="C66" s="5"/>
      <c r="D66" s="5"/>
      <c r="E66" s="5"/>
      <c r="F66" s="5"/>
    </row>
    <row r="67" spans="1:6">
      <c r="A67" s="5"/>
      <c r="B67" s="5"/>
      <c r="C67" s="5"/>
      <c r="D67" s="5"/>
      <c r="E67" s="5"/>
      <c r="F67" s="5"/>
    </row>
    <row r="68" spans="1:6">
      <c r="A68" s="5"/>
      <c r="B68" s="5"/>
      <c r="C68" s="5"/>
      <c r="D68" s="5"/>
      <c r="E68" s="5"/>
      <c r="F68" s="5"/>
    </row>
  </sheetData>
  <mergeCells count="1">
    <mergeCell ref="B4:F4"/>
  </mergeCells>
  <conditionalFormatting sqref="B16:E18">
    <cfRule type="expression" dxfId="2" priority="2">
      <formula>$C$15="Yes"</formula>
    </cfRule>
  </conditionalFormatting>
  <conditionalFormatting sqref="B18:D18">
    <cfRule type="expression" dxfId="1" priority="1">
      <formula>$C$17="Yes"</formula>
    </cfRule>
  </conditionalFormatting>
  <dataValidations count="16">
    <dataValidation type="whole" allowBlank="1" showErrorMessage="1" errorTitle="Invalid value" error="The entered value must be an integer." sqref="D18">
      <formula1>0</formula1>
      <formula2>9.99999999999999E+23</formula2>
    </dataValidation>
    <dataValidation type="whole" allowBlank="1" showInputMessage="1" showErrorMessage="1" errorTitle="Illegal value" error="The daily consolidations value must be an integer between 0 and 99999." sqref="C16:D16">
      <formula1>0</formula1>
      <formula2>99999</formula2>
    </dataValidation>
    <dataValidation type="whole" allowBlank="1" showInputMessage="1" showErrorMessage="1" errorTitle="Illegal value" error="The protection window value must be between 12 (hours) and 8064 (hours, i.e. 336 days)." sqref="C14:D14">
      <formula1>12</formula1>
      <formula2>8064</formula2>
    </dataValidation>
    <dataValidation type="list" allowBlank="1" errorTitle="Illegal value" error="Enter a value of 0 if the group that the journal belongs to is not a distributed group (i.e. a maximum throughput rate of 80 MBps is sufficient). If the group is a distributed group, set the value to 1." sqref="D17">
      <formula1>"Yes,No"</formula1>
    </dataValidation>
    <dataValidation type="whole" allowBlank="1" errorTitle="Maximum journal size exceeded" error="The maximum journal size cannot exceed 10 TB." sqref="C20:D20">
      <formula1>5</formula1>
      <formula2>10000</formula2>
    </dataValidation>
    <dataValidation type="whole" allowBlank="1" showInputMessage="1" showErrorMessage="1" errorTitle="Maximum journal size exceeded" error="The maximum journal size cannot exceed 10 TB." sqref="D9">
      <formula1>5</formula1>
      <formula2>10000</formula2>
    </dataValidation>
    <dataValidation type="decimal" allowBlank="1" showInputMessage="1" showErrorMessage="1" errorTitle="Illegal value" error="The average I/O rate must be a number between 0 and 125. For regular (non-distributed) groups, this value must not exceed 80. For distributed groups, this value must not exceed 125." sqref="D13">
      <formula1>0</formula1>
      <formula2>125</formula2>
    </dataValidation>
    <dataValidation type="decimal" allowBlank="1" showInputMessage="1" showErrorMessage="1" errorTitle="Illegal value" error="The value you entered is out of range. Enter a data compression rate between 0% and 99%." sqref="C12:D12">
      <formula1>0</formula1>
      <formula2>0.99</formula2>
    </dataValidation>
    <dataValidation type="list" showDropDown="1" errorTitle="Illegal value" error="Enter a value of 0 if the group that the journal belongs to is not a distributed group (i.e. a maximum throughput rate of 80 MBps is sufficient). If the group is a distributed group, set the value to 1." sqref="D11 D15">
      <formula1>"Yes,No"</formula1>
    </dataValidation>
    <dataValidation type="decimal" showErrorMessage="1" errorTitle="Illegal value" error="The image access log size should be set to between 20% - 80% of the journal size. If you do not know this value, it is recommended to keep the default setting of 20%." sqref="C10:D10">
      <formula1>0.2</formula1>
      <formula2>0.8</formula2>
    </dataValidation>
    <dataValidation type="whole" allowBlank="1" showErrorMessage="1" errorTitle="Maximum journal size exceeded" error="The maximum journal size cannot exceed 10 TB." sqref="C9">
      <formula1>5</formula1>
      <formula2>10000</formula2>
    </dataValidation>
    <dataValidation type="list" allowBlank="1" showInputMessage="1" showErrorMessage="1" errorTitle="Illegal value" error="Enter a value of &quot;No&quot; if the group that the journal belongs to is not a distributed group (i.e. a maximum throughput rate of 80 MBps is sufficient). If the group is a distributed group, set the value to &quot;Yes&quot;." sqref="C11">
      <formula1>"Yes,No"</formula1>
    </dataValidation>
    <dataValidation type="decimal" allowBlank="1" showErrorMessage="1" errorTitle="Illegal value" error="The average I/O rate must be a number between 0 and 125. For regular (non-distributed) groups, this value must not exceed 80. For distributed groups, this value must not exceed 125." sqref="C13">
      <formula1>0</formula1>
      <formula2>125</formula2>
    </dataValidation>
    <dataValidation type="list" allowBlank="1" showErrorMessage="1" errorTitle="Illegal value" error="Enter a value of &quot;Yes&quot; to populate the remainder of the journal with daily snapshots. Enter a value of &quot;No&quot; to define the number of daily snapshots that are required. Values other than &quot;Yes&quot; or &quot;No&quot; are illegal. " sqref="C15">
      <formula1>"Yes,No"</formula1>
    </dataValidation>
    <dataValidation type="list" allowBlank="1" showErrorMessage="1" errorTitle="Illegal value" error="Enter a value of &quot;Yes&quot; to populate the remainder of the journal with weekly snapshots. Enter a value of &quot;No&quot; to define the number of weekly snapshots that are required. Values other than &quot;Yes&quot; or &quot;No&quot; are illegal. " sqref="C17">
      <formula1>"Yes,No"</formula1>
    </dataValidation>
    <dataValidation type="whole" allowBlank="1" showErrorMessage="1" errorTitle="Invalid value" error="The weekly consolidations value must be an integer between 0 and 999999999999." sqref="C18">
      <formula1>0</formula1>
      <formula2>999999999999</formula2>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DK36"/>
  <sheetViews>
    <sheetView topLeftCell="B1" workbookViewId="0">
      <selection activeCell="G12" sqref="G12"/>
    </sheetView>
  </sheetViews>
  <sheetFormatPr defaultRowHeight="15"/>
  <cols>
    <col min="1" max="1" width="12.28515625" customWidth="1"/>
    <col min="2" max="2" width="3.85546875" customWidth="1"/>
    <col min="3" max="3" width="16.140625" customWidth="1"/>
    <col min="4" max="4" width="33.42578125" customWidth="1"/>
    <col min="5" max="5" width="4.7109375" customWidth="1"/>
    <col min="6" max="143" width="1.7109375" customWidth="1"/>
  </cols>
  <sheetData>
    <row r="1" spans="1:115" ht="32.25" customHeight="1">
      <c r="A1" s="5"/>
      <c r="C1" s="16" t="s">
        <v>22</v>
      </c>
      <c r="D1" s="32" t="s">
        <v>29</v>
      </c>
      <c r="E1" s="5"/>
      <c r="F1" s="5"/>
      <c r="G1" s="5"/>
      <c r="H1" s="5"/>
      <c r="I1" s="5"/>
      <c r="J1" s="5"/>
      <c r="K1" s="5"/>
      <c r="L1" s="5"/>
      <c r="M1" s="5"/>
      <c r="N1" s="5"/>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row>
    <row r="2" spans="1:115" ht="6"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row>
    <row r="3" spans="1:115" ht="20.100000000000001" customHeight="1">
      <c r="A3" s="5"/>
      <c r="B3" s="5"/>
      <c r="C3" s="13" t="s">
        <v>26</v>
      </c>
      <c r="D3" s="13">
        <f>'Snapshot Simulator'!C14/24</f>
        <v>0.5</v>
      </c>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row>
    <row r="4" spans="1:115">
      <c r="A4" s="5"/>
      <c r="B4" s="5"/>
      <c r="C4" s="5" t="s">
        <v>23</v>
      </c>
      <c r="D4" s="5">
        <f>SUM('Snapshot Simulator'!C16)</f>
        <v>2</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row>
    <row r="5" spans="1:115">
      <c r="A5" s="5"/>
      <c r="B5" s="5"/>
      <c r="C5" s="13" t="s">
        <v>24</v>
      </c>
      <c r="D5" s="13">
        <f>SUM('Snapshot Simulator'!C18*7)</f>
        <v>84</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row>
    <row r="6" spans="1:115">
      <c r="A6" s="5"/>
      <c r="B6" s="5"/>
      <c r="C6" s="5" t="s">
        <v>25</v>
      </c>
      <c r="D6" s="5">
        <f>SUM([0]!ActualMonthly*4*7)</f>
        <v>15876.318181818182</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row>
    <row r="7" spans="1:115">
      <c r="A7" s="5"/>
      <c r="B7" s="5"/>
      <c r="C7" s="13"/>
      <c r="D7" s="13"/>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row>
    <row r="8" spans="1:1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row>
    <row r="9" spans="1:1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row>
    <row r="10" spans="1:1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row>
    <row r="11" spans="1:1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row>
    <row r="12" spans="1:1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row>
    <row r="13" spans="1:11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row>
    <row r="14" spans="1:1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row>
    <row r="15" spans="1:1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row>
    <row r="16" spans="1:1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row>
    <row r="17" spans="1:106">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row>
    <row r="18" spans="1:106">
      <c r="A18" s="5"/>
      <c r="B18" s="5"/>
      <c r="C18" s="5"/>
      <c r="D18" s="5"/>
      <c r="E18" s="5"/>
      <c r="F18" s="5"/>
      <c r="G18" s="5"/>
      <c r="H18" s="5"/>
      <c r="I18" s="5"/>
      <c r="J18" s="5"/>
      <c r="K18" s="5"/>
      <c r="L18" s="5"/>
      <c r="M18" s="5"/>
      <c r="N18" s="5"/>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5"/>
      <c r="CI18" s="5"/>
      <c r="CJ18" s="5"/>
      <c r="CK18" s="5"/>
      <c r="CL18" s="5"/>
      <c r="CM18" s="5"/>
      <c r="CN18" s="5"/>
      <c r="CO18" s="5"/>
      <c r="CP18" s="5"/>
      <c r="CQ18" s="5"/>
      <c r="CR18" s="5"/>
      <c r="CS18" s="5"/>
      <c r="CT18" s="5"/>
      <c r="CU18" s="5"/>
      <c r="CV18" s="5"/>
      <c r="CW18" s="5"/>
      <c r="CX18" s="5"/>
      <c r="CY18" s="5"/>
      <c r="CZ18" s="5"/>
      <c r="DA18" s="5"/>
      <c r="DB18" s="5"/>
    </row>
    <row r="19" spans="1:106">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row>
    <row r="20" spans="1:106">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row>
    <row r="21" spans="1:106">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row>
    <row r="22" spans="1:106">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row>
    <row r="23" spans="1:106">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row>
    <row r="24" spans="1:106">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row>
    <row r="25" spans="1:106">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row>
    <row r="26" spans="1:106">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row>
    <row r="27" spans="1:106">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row>
    <row r="28" spans="1:106">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row>
    <row r="29" spans="1:106">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row>
    <row r="30" spans="1:106">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row>
    <row r="31" spans="1:106">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row>
    <row r="32" spans="1:106">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row>
    <row r="33" spans="1:7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row>
    <row r="34" spans="1:7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row>
    <row r="35" spans="1:7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row>
    <row r="36" spans="1:7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row>
  </sheetData>
  <sheetProtection selectLockedCells="1" selectUnlockedCells="1"/>
  <mergeCells count="1">
    <mergeCell ref="O18:CG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52</vt:i4>
      </vt:variant>
    </vt:vector>
  </HeadingPairs>
  <TitlesOfParts>
    <vt:vector size="56" baseType="lpstr">
      <vt:lpstr>Read Me</vt:lpstr>
      <vt:lpstr>Minimum Journal Size Calculator</vt:lpstr>
      <vt:lpstr>Snapshot Simulator</vt:lpstr>
      <vt:lpstr>Journal Simulator</vt:lpstr>
      <vt:lpstr>ActualDaily</vt:lpstr>
      <vt:lpstr>ActualMonthly</vt:lpstr>
      <vt:lpstr>ActualWeekly</vt:lpstr>
      <vt:lpstr>AvailableCapacity</vt:lpstr>
      <vt:lpstr>'Snapshot Simulator'!basePersistentSize</vt:lpstr>
      <vt:lpstr>basePersistentSize</vt:lpstr>
      <vt:lpstr>'Snapshot Simulator'!BD</vt:lpstr>
      <vt:lpstr>BD</vt:lpstr>
      <vt:lpstr>BM</vt:lpstr>
      <vt:lpstr>'Snapshot Simulator'!BW</vt:lpstr>
      <vt:lpstr>BW</vt:lpstr>
      <vt:lpstr>'Snapshot Simulator'!COMP</vt:lpstr>
      <vt:lpstr>COMP</vt:lpstr>
      <vt:lpstr>DailyConsolidationsInHours</vt:lpstr>
      <vt:lpstr>dailyConsolidationsRequired</vt:lpstr>
      <vt:lpstr>DailyIndefinately</vt:lpstr>
      <vt:lpstr>'Snapshot Simulator'!IA</vt:lpstr>
      <vt:lpstr>IA</vt:lpstr>
      <vt:lpstr>'Snapshot Simulator'!InstantRecoveryStream</vt:lpstr>
      <vt:lpstr>InstantRecoveryStream</vt:lpstr>
      <vt:lpstr>'Snapshot Simulator'!ioRate</vt:lpstr>
      <vt:lpstr>ioRate</vt:lpstr>
      <vt:lpstr>'Snapshot Simulator'!ioRatePerHour</vt:lpstr>
      <vt:lpstr>ioRatePerHour</vt:lpstr>
      <vt:lpstr>isConsolidationEnabled</vt:lpstr>
      <vt:lpstr>isConsolidationRequired</vt:lpstr>
      <vt:lpstr>'Snapshot Simulator'!isDistributed</vt:lpstr>
      <vt:lpstr>isDistributed</vt:lpstr>
      <vt:lpstr>JournalSize</vt:lpstr>
      <vt:lpstr>'Snapshot Simulator'!LD</vt:lpstr>
      <vt:lpstr>LD</vt:lpstr>
      <vt:lpstr>'Snapshot Simulator'!LM</vt:lpstr>
      <vt:lpstr>LM</vt:lpstr>
      <vt:lpstr>'Snapshot Simulator'!LW</vt:lpstr>
      <vt:lpstr>LW</vt:lpstr>
      <vt:lpstr>mbpsIORate</vt:lpstr>
      <vt:lpstr>monthlyConsolidationsInHours</vt:lpstr>
      <vt:lpstr>monthlyConsolidationsRequired</vt:lpstr>
      <vt:lpstr>'Minimum Journal Size Calculator'!Print_Area</vt:lpstr>
      <vt:lpstr>'Snapshot Simulator'!PW</vt:lpstr>
      <vt:lpstr>PW</vt:lpstr>
      <vt:lpstr>'Snapshot Simulator'!spaceAfterCompression</vt:lpstr>
      <vt:lpstr>spaceAfterCompression</vt:lpstr>
      <vt:lpstr>'Snapshot Simulator'!spaceAfterIRandTCP</vt:lpstr>
      <vt:lpstr>spaceAfterIRandTCP</vt:lpstr>
      <vt:lpstr>'Snapshot Simulator'!SpaceForMarkingAndReplication</vt:lpstr>
      <vt:lpstr>SpaceForMarkingAndReplication</vt:lpstr>
      <vt:lpstr>'Snapshot Simulator'!spaceLessConsolidation</vt:lpstr>
      <vt:lpstr>spaceLessConsolidation</vt:lpstr>
      <vt:lpstr>WeeklyConsolidationsInHours</vt:lpstr>
      <vt:lpstr>weeklyConsolidationsRequired</vt:lpstr>
      <vt:lpstr>WeeklyIndefinately</vt:lpstr>
    </vt:vector>
  </TitlesOfParts>
  <Company>EMC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Sr.Technical Writer</dc:title>
  <dc:subject>EMC RecoverPoint Minimum Journal Size Calculator</dc:subject>
  <dc:creator>Anna Perelman</dc:creator>
  <cp:lastModifiedBy>EMC</cp:lastModifiedBy>
  <cp:lastPrinted>2010-08-24T09:58:40Z</cp:lastPrinted>
  <dcterms:created xsi:type="dcterms:W3CDTF">2010-02-11T15:07:38Z</dcterms:created>
  <dcterms:modified xsi:type="dcterms:W3CDTF">2011-05-08T09:52:11Z</dcterms:modified>
</cp:coreProperties>
</file>